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biraaro\Documents\Domestic arrears\"/>
    </mc:Choice>
  </mc:AlternateContent>
  <bookViews>
    <workbookView xWindow="0" yWindow="0" windowWidth="21600" windowHeight="9135" activeTab="2"/>
  </bookViews>
  <sheets>
    <sheet name=" arrears- 6MNTHS ACCTS" sheetId="1" r:id="rId1"/>
    <sheet name="Not in final accounts" sheetId="3" state="hidden" r:id="rId2"/>
    <sheet name="movement from Jun-Dec 16" sheetId="4" r:id="rId3"/>
    <sheet name="consolidated position" sheetId="2" state="hidden" r:id="rId4"/>
  </sheets>
  <definedNames>
    <definedName name="_xlnm.Print_Area" localSheetId="2">'movement from Jun-Dec 16'!$A$1:$E$143</definedName>
    <definedName name="_xlnm.Print_Titles" localSheetId="0">' arrears- 6MNTHS ACCTS'!$2:$2</definedName>
    <definedName name="_xlnm.Print_Titles" localSheetId="2">'movement from Jun-Dec 16'!$3:$3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3" i="4" l="1"/>
  <c r="D3" i="1" l="1"/>
  <c r="E147" i="1" l="1"/>
  <c r="E143" i="4"/>
  <c r="D147" i="1" l="1"/>
  <c r="C147" i="1"/>
  <c r="E146" i="1"/>
  <c r="E145" i="1"/>
  <c r="E144" i="1"/>
  <c r="E143" i="1"/>
  <c r="E142" i="1"/>
  <c r="E141" i="1"/>
  <c r="E140" i="1"/>
  <c r="E139" i="1"/>
  <c r="C143" i="4"/>
  <c r="E36" i="4"/>
  <c r="E61" i="4"/>
  <c r="E62" i="4" l="1"/>
  <c r="E5" i="4"/>
  <c r="E6" i="4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7" i="4"/>
  <c r="E38" i="4"/>
  <c r="E39" i="4"/>
  <c r="E40" i="4"/>
  <c r="E41" i="4"/>
  <c r="E42" i="4"/>
  <c r="E43" i="4"/>
  <c r="E44" i="4"/>
  <c r="E45" i="4"/>
  <c r="E46" i="4"/>
  <c r="E47" i="4"/>
  <c r="E48" i="4"/>
  <c r="E49" i="4"/>
  <c r="E50" i="4"/>
  <c r="E51" i="4"/>
  <c r="E52" i="4"/>
  <c r="E53" i="4"/>
  <c r="E54" i="4"/>
  <c r="E55" i="4"/>
  <c r="E56" i="4"/>
  <c r="E57" i="4"/>
  <c r="E58" i="4"/>
  <c r="E59" i="4"/>
  <c r="E60" i="4"/>
  <c r="E63" i="4"/>
  <c r="E64" i="4"/>
  <c r="E65" i="4"/>
  <c r="E66" i="4"/>
  <c r="E67" i="4"/>
  <c r="E68" i="4"/>
  <c r="E69" i="4"/>
  <c r="E70" i="4"/>
  <c r="E71" i="4"/>
  <c r="E72" i="4"/>
  <c r="E73" i="4"/>
  <c r="E74" i="4"/>
  <c r="E75" i="4"/>
  <c r="E76" i="4"/>
  <c r="E77" i="4"/>
  <c r="E78" i="4"/>
  <c r="E79" i="4"/>
  <c r="E80" i="4"/>
  <c r="E81" i="4"/>
  <c r="E82" i="4"/>
  <c r="E83" i="4"/>
  <c r="E84" i="4"/>
  <c r="E85" i="4"/>
  <c r="E86" i="4"/>
  <c r="E87" i="4"/>
  <c r="E88" i="4"/>
  <c r="E89" i="4"/>
  <c r="E90" i="4"/>
  <c r="E91" i="4"/>
  <c r="E92" i="4"/>
  <c r="E93" i="4"/>
  <c r="E94" i="4"/>
  <c r="E95" i="4"/>
  <c r="E96" i="4"/>
  <c r="E97" i="4"/>
  <c r="E98" i="4"/>
  <c r="E99" i="4"/>
  <c r="E100" i="4"/>
  <c r="E101" i="4"/>
  <c r="E102" i="4"/>
  <c r="E103" i="4"/>
  <c r="E104" i="4"/>
  <c r="E105" i="4"/>
  <c r="E106" i="4"/>
  <c r="E107" i="4"/>
  <c r="E108" i="4"/>
  <c r="E109" i="4"/>
  <c r="E110" i="4"/>
  <c r="E111" i="4"/>
  <c r="E112" i="4"/>
  <c r="E113" i="4"/>
  <c r="E114" i="4"/>
  <c r="E115" i="4"/>
  <c r="E116" i="4"/>
  <c r="E117" i="4"/>
  <c r="E118" i="4"/>
  <c r="E119" i="4"/>
  <c r="E120" i="4"/>
  <c r="E121" i="4"/>
  <c r="E122" i="4"/>
  <c r="E123" i="4"/>
  <c r="E124" i="4"/>
  <c r="E125" i="4"/>
  <c r="E126" i="4"/>
  <c r="E127" i="4"/>
  <c r="E128" i="4"/>
  <c r="E129" i="4"/>
  <c r="E130" i="4"/>
  <c r="E131" i="4"/>
  <c r="E132" i="4"/>
  <c r="E133" i="4"/>
  <c r="E134" i="4"/>
  <c r="E135" i="4"/>
  <c r="E136" i="4"/>
  <c r="E137" i="4"/>
  <c r="E138" i="4"/>
  <c r="E139" i="4"/>
  <c r="E140" i="4"/>
  <c r="E141" i="4"/>
  <c r="E142" i="4"/>
  <c r="E4" i="4"/>
  <c r="C11" i="3"/>
  <c r="D11" i="3"/>
  <c r="E11" i="3"/>
  <c r="E10" i="3" l="1"/>
  <c r="E9" i="3"/>
  <c r="E8" i="3"/>
  <c r="E7" i="3"/>
  <c r="E6" i="3"/>
  <c r="E5" i="3"/>
  <c r="E4" i="3"/>
  <c r="E3" i="3"/>
  <c r="L166" i="2"/>
  <c r="J162" i="2" l="1"/>
  <c r="K162" i="2"/>
  <c r="L162" i="2"/>
  <c r="M162" i="2"/>
  <c r="N162" i="2"/>
  <c r="O162" i="2"/>
  <c r="P162" i="2"/>
  <c r="I162" i="2"/>
  <c r="I159" i="2" l="1"/>
  <c r="I29" i="2"/>
  <c r="I5" i="2"/>
  <c r="C50" i="1" l="1"/>
  <c r="C44" i="1"/>
  <c r="I33" i="2" l="1"/>
  <c r="D25" i="1" s="1"/>
  <c r="O159" i="2"/>
  <c r="N159" i="2"/>
  <c r="M159" i="2"/>
  <c r="L159" i="2"/>
  <c r="K159" i="2"/>
  <c r="J159" i="2"/>
  <c r="H159" i="2"/>
  <c r="G159" i="2"/>
  <c r="F159" i="2"/>
  <c r="E159" i="2"/>
  <c r="D159" i="2"/>
  <c r="C159" i="2"/>
  <c r="B159" i="2"/>
  <c r="I158" i="2"/>
  <c r="P157" i="2"/>
  <c r="C132" i="1" s="1"/>
  <c r="I157" i="2"/>
  <c r="D132" i="1" s="1"/>
  <c r="P156" i="2"/>
  <c r="C131" i="1" s="1"/>
  <c r="I156" i="2"/>
  <c r="D131" i="1" s="1"/>
  <c r="P155" i="2"/>
  <c r="C130" i="1" s="1"/>
  <c r="I155" i="2"/>
  <c r="D130" i="1" s="1"/>
  <c r="P154" i="2"/>
  <c r="C129" i="1" s="1"/>
  <c r="I154" i="2"/>
  <c r="D129" i="1" s="1"/>
  <c r="P153" i="2"/>
  <c r="C128" i="1" s="1"/>
  <c r="I153" i="2"/>
  <c r="D128" i="1" s="1"/>
  <c r="P152" i="2"/>
  <c r="C127" i="1" s="1"/>
  <c r="I152" i="2"/>
  <c r="D127" i="1" s="1"/>
  <c r="P151" i="2"/>
  <c r="C126" i="1" s="1"/>
  <c r="I151" i="2"/>
  <c r="D126" i="1" s="1"/>
  <c r="P150" i="2"/>
  <c r="C125" i="1" s="1"/>
  <c r="I150" i="2"/>
  <c r="D125" i="1" s="1"/>
  <c r="P149" i="2"/>
  <c r="C124" i="1" s="1"/>
  <c r="I149" i="2"/>
  <c r="D124" i="1" s="1"/>
  <c r="P148" i="2"/>
  <c r="C123" i="1" s="1"/>
  <c r="I148" i="2"/>
  <c r="D123" i="1" s="1"/>
  <c r="P147" i="2"/>
  <c r="C122" i="1" s="1"/>
  <c r="I147" i="2"/>
  <c r="D122" i="1" s="1"/>
  <c r="P146" i="2"/>
  <c r="C121" i="1" s="1"/>
  <c r="I146" i="2"/>
  <c r="D121" i="1" s="1"/>
  <c r="P145" i="2"/>
  <c r="C120" i="1" s="1"/>
  <c r="I145" i="2"/>
  <c r="D120" i="1" s="1"/>
  <c r="P144" i="2"/>
  <c r="C119" i="1" s="1"/>
  <c r="I144" i="2"/>
  <c r="D119" i="1" s="1"/>
  <c r="P143" i="2"/>
  <c r="C118" i="1" s="1"/>
  <c r="I143" i="2"/>
  <c r="D118" i="1" s="1"/>
  <c r="P142" i="2"/>
  <c r="C117" i="1" s="1"/>
  <c r="I142" i="2"/>
  <c r="D117" i="1" s="1"/>
  <c r="P141" i="2"/>
  <c r="C116" i="1" s="1"/>
  <c r="I141" i="2"/>
  <c r="D116" i="1" s="1"/>
  <c r="P140" i="2"/>
  <c r="C115" i="1" s="1"/>
  <c r="I140" i="2"/>
  <c r="D115" i="1" s="1"/>
  <c r="P139" i="2"/>
  <c r="C114" i="1" s="1"/>
  <c r="I139" i="2"/>
  <c r="D114" i="1" s="1"/>
  <c r="P138" i="2"/>
  <c r="C113" i="1" s="1"/>
  <c r="I138" i="2"/>
  <c r="D113" i="1" s="1"/>
  <c r="P137" i="2"/>
  <c r="C112" i="1" s="1"/>
  <c r="I137" i="2"/>
  <c r="D112" i="1" s="1"/>
  <c r="P136" i="2"/>
  <c r="C111" i="1" s="1"/>
  <c r="I136" i="2"/>
  <c r="D111" i="1" s="1"/>
  <c r="P135" i="2"/>
  <c r="C110" i="1" s="1"/>
  <c r="I135" i="2"/>
  <c r="D110" i="1" s="1"/>
  <c r="P134" i="2"/>
  <c r="C109" i="1" s="1"/>
  <c r="I134" i="2"/>
  <c r="D109" i="1" s="1"/>
  <c r="P133" i="2"/>
  <c r="C108" i="1" s="1"/>
  <c r="I133" i="2"/>
  <c r="D108" i="1" s="1"/>
  <c r="P132" i="2"/>
  <c r="C107" i="1" s="1"/>
  <c r="I132" i="2"/>
  <c r="D107" i="1" s="1"/>
  <c r="P131" i="2"/>
  <c r="C106" i="1" s="1"/>
  <c r="I131" i="2"/>
  <c r="D106" i="1" s="1"/>
  <c r="P130" i="2"/>
  <c r="C105" i="1" s="1"/>
  <c r="I130" i="2"/>
  <c r="D105" i="1" s="1"/>
  <c r="P129" i="2"/>
  <c r="C104" i="1" s="1"/>
  <c r="I129" i="2"/>
  <c r="D104" i="1" s="1"/>
  <c r="P128" i="2"/>
  <c r="C103" i="1" s="1"/>
  <c r="I128" i="2"/>
  <c r="D103" i="1" s="1"/>
  <c r="P127" i="2"/>
  <c r="C102" i="1" s="1"/>
  <c r="I127" i="2"/>
  <c r="D102" i="1" s="1"/>
  <c r="P126" i="2"/>
  <c r="C101" i="1" s="1"/>
  <c r="I126" i="2"/>
  <c r="D101" i="1" s="1"/>
  <c r="P125" i="2"/>
  <c r="C100" i="1" s="1"/>
  <c r="I125" i="2"/>
  <c r="D100" i="1" s="1"/>
  <c r="P124" i="2"/>
  <c r="C99" i="1" s="1"/>
  <c r="I124" i="2"/>
  <c r="P123" i="2"/>
  <c r="C98" i="1" s="1"/>
  <c r="I123" i="2"/>
  <c r="D98" i="1" s="1"/>
  <c r="O120" i="2"/>
  <c r="N120" i="2"/>
  <c r="M120" i="2"/>
  <c r="L120" i="2"/>
  <c r="K120" i="2"/>
  <c r="J120" i="2"/>
  <c r="H120" i="2"/>
  <c r="G120" i="2"/>
  <c r="F120" i="2"/>
  <c r="E120" i="2"/>
  <c r="D120" i="2"/>
  <c r="C120" i="2"/>
  <c r="B120" i="2"/>
  <c r="P119" i="2"/>
  <c r="C97" i="1" s="1"/>
  <c r="I119" i="2"/>
  <c r="D97" i="1" s="1"/>
  <c r="P118" i="2"/>
  <c r="C96" i="1" s="1"/>
  <c r="I118" i="2"/>
  <c r="D96" i="1" s="1"/>
  <c r="P117" i="2"/>
  <c r="C95" i="1" s="1"/>
  <c r="I117" i="2"/>
  <c r="D95" i="1" s="1"/>
  <c r="P116" i="2"/>
  <c r="C94" i="1" s="1"/>
  <c r="I116" i="2"/>
  <c r="D94" i="1" s="1"/>
  <c r="P115" i="2"/>
  <c r="C93" i="1" s="1"/>
  <c r="I115" i="2"/>
  <c r="D93" i="1" s="1"/>
  <c r="P114" i="2"/>
  <c r="I114" i="2"/>
  <c r="D92" i="1" s="1"/>
  <c r="P113" i="2"/>
  <c r="I113" i="2"/>
  <c r="D91" i="1" s="1"/>
  <c r="P112" i="2"/>
  <c r="C90" i="1" s="1"/>
  <c r="I112" i="2"/>
  <c r="D90" i="1" s="1"/>
  <c r="P111" i="2"/>
  <c r="C89" i="1" s="1"/>
  <c r="I111" i="2"/>
  <c r="D89" i="1" s="1"/>
  <c r="P110" i="2"/>
  <c r="C88" i="1" s="1"/>
  <c r="I110" i="2"/>
  <c r="P109" i="2"/>
  <c r="C87" i="1" s="1"/>
  <c r="I109" i="2"/>
  <c r="D87" i="1" s="1"/>
  <c r="P108" i="2"/>
  <c r="C86" i="1" s="1"/>
  <c r="I108" i="2"/>
  <c r="D86" i="1" s="1"/>
  <c r="P107" i="2"/>
  <c r="C85" i="1" s="1"/>
  <c r="I107" i="2"/>
  <c r="P106" i="2"/>
  <c r="C84" i="1" s="1"/>
  <c r="I106" i="2"/>
  <c r="D84" i="1" s="1"/>
  <c r="P105" i="2"/>
  <c r="C83" i="1" s="1"/>
  <c r="I105" i="2"/>
  <c r="D83" i="1" s="1"/>
  <c r="P104" i="2"/>
  <c r="C82" i="1" s="1"/>
  <c r="I104" i="2"/>
  <c r="D82" i="1" s="1"/>
  <c r="O101" i="2"/>
  <c r="N101" i="2"/>
  <c r="M101" i="2"/>
  <c r="L101" i="2"/>
  <c r="K101" i="2"/>
  <c r="J101" i="2"/>
  <c r="H101" i="2"/>
  <c r="F101" i="2"/>
  <c r="E101" i="2"/>
  <c r="D101" i="2"/>
  <c r="C101" i="2"/>
  <c r="B101" i="2"/>
  <c r="I100" i="2"/>
  <c r="P99" i="2"/>
  <c r="I99" i="2"/>
  <c r="P98" i="2"/>
  <c r="C79" i="1" s="1"/>
  <c r="I98" i="2"/>
  <c r="D79" i="1" s="1"/>
  <c r="P97" i="2"/>
  <c r="C51" i="1" s="1"/>
  <c r="I97" i="2"/>
  <c r="D51" i="1" s="1"/>
  <c r="P96" i="2"/>
  <c r="I96" i="2"/>
  <c r="P95" i="2"/>
  <c r="I95" i="2"/>
  <c r="P94" i="2"/>
  <c r="C81" i="1" s="1"/>
  <c r="I94" i="2"/>
  <c r="D81" i="1" s="1"/>
  <c r="P93" i="2"/>
  <c r="C80" i="1" s="1"/>
  <c r="I93" i="2"/>
  <c r="D80" i="1" s="1"/>
  <c r="P92" i="2"/>
  <c r="C78" i="1" s="1"/>
  <c r="I92" i="2"/>
  <c r="D78" i="1" s="1"/>
  <c r="P91" i="2"/>
  <c r="C77" i="1" s="1"/>
  <c r="I91" i="2"/>
  <c r="D77" i="1" s="1"/>
  <c r="P90" i="2"/>
  <c r="I90" i="2"/>
  <c r="P89" i="2"/>
  <c r="I89" i="2"/>
  <c r="P88" i="2"/>
  <c r="I88" i="2"/>
  <c r="P87" i="2"/>
  <c r="C59" i="1" s="1"/>
  <c r="I87" i="2"/>
  <c r="D59" i="1" s="1"/>
  <c r="P86" i="2"/>
  <c r="C58" i="1" s="1"/>
  <c r="I86" i="2"/>
  <c r="D58" i="1" s="1"/>
  <c r="P85" i="2"/>
  <c r="I85" i="2"/>
  <c r="P84" i="2"/>
  <c r="I84" i="2"/>
  <c r="P83" i="2"/>
  <c r="I83" i="2"/>
  <c r="P82" i="2"/>
  <c r="C57" i="1" s="1"/>
  <c r="I82" i="2"/>
  <c r="D57" i="1" s="1"/>
  <c r="P81" i="2"/>
  <c r="I81" i="2"/>
  <c r="P80" i="2"/>
  <c r="C33" i="1" s="1"/>
  <c r="I80" i="2"/>
  <c r="D33" i="1" s="1"/>
  <c r="P79" i="2"/>
  <c r="C76" i="1" s="1"/>
  <c r="I79" i="2"/>
  <c r="D76" i="1" s="1"/>
  <c r="P78" i="2"/>
  <c r="C75" i="1" s="1"/>
  <c r="I78" i="2"/>
  <c r="D75" i="1" s="1"/>
  <c r="P77" i="2"/>
  <c r="C74" i="1" s="1"/>
  <c r="I77" i="2"/>
  <c r="D74" i="1" s="1"/>
  <c r="P76" i="2"/>
  <c r="C73" i="1" s="1"/>
  <c r="I76" i="2"/>
  <c r="D73" i="1" s="1"/>
  <c r="P75" i="2"/>
  <c r="C72" i="1" s="1"/>
  <c r="I75" i="2"/>
  <c r="D72" i="1" s="1"/>
  <c r="P74" i="2"/>
  <c r="C71" i="1" s="1"/>
  <c r="I74" i="2"/>
  <c r="D71" i="1" s="1"/>
  <c r="P73" i="2"/>
  <c r="C70" i="1" s="1"/>
  <c r="I73" i="2"/>
  <c r="D70" i="1" s="1"/>
  <c r="P72" i="2"/>
  <c r="C69" i="1" s="1"/>
  <c r="I72" i="2"/>
  <c r="D69" i="1" s="1"/>
  <c r="P71" i="2"/>
  <c r="C68" i="1" s="1"/>
  <c r="I71" i="2"/>
  <c r="D68" i="1" s="1"/>
  <c r="P70" i="2"/>
  <c r="C67" i="1" s="1"/>
  <c r="I70" i="2"/>
  <c r="D67" i="1" s="1"/>
  <c r="P69" i="2"/>
  <c r="C66" i="1" s="1"/>
  <c r="I69" i="2"/>
  <c r="D66" i="1" s="1"/>
  <c r="P68" i="2"/>
  <c r="C65" i="1" s="1"/>
  <c r="I68" i="2"/>
  <c r="D65" i="1" s="1"/>
  <c r="P67" i="2"/>
  <c r="C64" i="1" s="1"/>
  <c r="I67" i="2"/>
  <c r="D64" i="1" s="1"/>
  <c r="P66" i="2"/>
  <c r="C63" i="1" s="1"/>
  <c r="I66" i="2"/>
  <c r="D63" i="1" s="1"/>
  <c r="P65" i="2"/>
  <c r="C62" i="1" s="1"/>
  <c r="I65" i="2"/>
  <c r="D62" i="1" s="1"/>
  <c r="P64" i="2"/>
  <c r="C61" i="1" s="1"/>
  <c r="I64" i="2"/>
  <c r="D61" i="1" s="1"/>
  <c r="P63" i="2"/>
  <c r="C60" i="1" s="1"/>
  <c r="I63" i="2"/>
  <c r="D60" i="1" s="1"/>
  <c r="P62" i="2"/>
  <c r="C56" i="1" s="1"/>
  <c r="I62" i="2"/>
  <c r="D56" i="1" s="1"/>
  <c r="P61" i="2"/>
  <c r="C55" i="1" s="1"/>
  <c r="I61" i="2"/>
  <c r="D55" i="1" s="1"/>
  <c r="P60" i="2"/>
  <c r="C54" i="1" s="1"/>
  <c r="I60" i="2"/>
  <c r="D54" i="1" s="1"/>
  <c r="P59" i="2"/>
  <c r="C53" i="1" s="1"/>
  <c r="I59" i="2"/>
  <c r="D53" i="1" s="1"/>
  <c r="P58" i="2"/>
  <c r="C52" i="1" s="1"/>
  <c r="I58" i="2"/>
  <c r="D52" i="1" s="1"/>
  <c r="I57" i="2"/>
  <c r="D50" i="1" s="1"/>
  <c r="P56" i="2"/>
  <c r="C49" i="1" s="1"/>
  <c r="I56" i="2"/>
  <c r="D49" i="1" s="1"/>
  <c r="P55" i="2"/>
  <c r="C48" i="1" s="1"/>
  <c r="I55" i="2"/>
  <c r="D48" i="1" s="1"/>
  <c r="P54" i="2"/>
  <c r="C47" i="1" s="1"/>
  <c r="I54" i="2"/>
  <c r="D47" i="1" s="1"/>
  <c r="P53" i="2"/>
  <c r="C46" i="1" s="1"/>
  <c r="I53" i="2"/>
  <c r="D46" i="1" s="1"/>
  <c r="P52" i="2"/>
  <c r="C45" i="1" s="1"/>
  <c r="I52" i="2"/>
  <c r="D45" i="1" s="1"/>
  <c r="I51" i="2"/>
  <c r="D44" i="1" s="1"/>
  <c r="P50" i="2"/>
  <c r="C43" i="1" s="1"/>
  <c r="I50" i="2"/>
  <c r="D43" i="1" s="1"/>
  <c r="P49" i="2"/>
  <c r="C42" i="1" s="1"/>
  <c r="I49" i="2"/>
  <c r="D42" i="1" s="1"/>
  <c r="P48" i="2"/>
  <c r="C41" i="1" s="1"/>
  <c r="I48" i="2"/>
  <c r="D41" i="1" s="1"/>
  <c r="P47" i="2"/>
  <c r="C40" i="1" s="1"/>
  <c r="I47" i="2"/>
  <c r="D40" i="1" s="1"/>
  <c r="P46" i="2"/>
  <c r="C39" i="1" s="1"/>
  <c r="I46" i="2"/>
  <c r="D39" i="1" s="1"/>
  <c r="P45" i="2"/>
  <c r="C38" i="1" s="1"/>
  <c r="I45" i="2"/>
  <c r="D38" i="1" s="1"/>
  <c r="P44" i="2"/>
  <c r="C37" i="1" s="1"/>
  <c r="I44" i="2"/>
  <c r="D37" i="1" s="1"/>
  <c r="P43" i="2"/>
  <c r="C36" i="1" s="1"/>
  <c r="I43" i="2"/>
  <c r="D36" i="1" s="1"/>
  <c r="P42" i="2"/>
  <c r="C35" i="1" s="1"/>
  <c r="I42" i="2"/>
  <c r="D35" i="1" s="1"/>
  <c r="P41" i="2"/>
  <c r="C34" i="1" s="1"/>
  <c r="I41" i="2"/>
  <c r="D34" i="1" s="1"/>
  <c r="P40" i="2"/>
  <c r="C32" i="1" s="1"/>
  <c r="I40" i="2"/>
  <c r="D32" i="1" s="1"/>
  <c r="P39" i="2"/>
  <c r="C31" i="1" s="1"/>
  <c r="G39" i="2"/>
  <c r="G101" i="2" s="1"/>
  <c r="P38" i="2"/>
  <c r="C30" i="1" s="1"/>
  <c r="I38" i="2"/>
  <c r="D30" i="1" s="1"/>
  <c r="P37" i="2"/>
  <c r="C29" i="1" s="1"/>
  <c r="I37" i="2"/>
  <c r="D29" i="1" s="1"/>
  <c r="P36" i="2"/>
  <c r="C28" i="1" s="1"/>
  <c r="I36" i="2"/>
  <c r="D28" i="1" s="1"/>
  <c r="P35" i="2"/>
  <c r="C27" i="1" s="1"/>
  <c r="I35" i="2"/>
  <c r="D27" i="1" s="1"/>
  <c r="P34" i="2"/>
  <c r="C26" i="1" s="1"/>
  <c r="I34" i="2"/>
  <c r="D26" i="1" s="1"/>
  <c r="P33" i="2"/>
  <c r="C25" i="1" s="1"/>
  <c r="O29" i="2"/>
  <c r="N29" i="2"/>
  <c r="M29" i="2"/>
  <c r="L29" i="2"/>
  <c r="K29" i="2"/>
  <c r="J29" i="2"/>
  <c r="H29" i="2"/>
  <c r="G29" i="2"/>
  <c r="F29" i="2"/>
  <c r="E29" i="2"/>
  <c r="C29" i="2"/>
  <c r="B29" i="2"/>
  <c r="I28" i="2"/>
  <c r="P27" i="2"/>
  <c r="I27" i="2"/>
  <c r="P26" i="2"/>
  <c r="C24" i="1" s="1"/>
  <c r="I26" i="2"/>
  <c r="D24" i="1" s="1"/>
  <c r="P25" i="2"/>
  <c r="C23" i="1" s="1"/>
  <c r="I25" i="2"/>
  <c r="D23" i="1" s="1"/>
  <c r="P24" i="2"/>
  <c r="C22" i="1" s="1"/>
  <c r="I24" i="2"/>
  <c r="D22" i="1" s="1"/>
  <c r="P23" i="2"/>
  <c r="C21" i="1" s="1"/>
  <c r="I23" i="2"/>
  <c r="D21" i="1" s="1"/>
  <c r="P22" i="2"/>
  <c r="C20" i="1" s="1"/>
  <c r="I22" i="2"/>
  <c r="D20" i="1" s="1"/>
  <c r="P21" i="2"/>
  <c r="C19" i="1" s="1"/>
  <c r="I21" i="2"/>
  <c r="D19" i="1" s="1"/>
  <c r="P20" i="2"/>
  <c r="C18" i="1" s="1"/>
  <c r="I20" i="2"/>
  <c r="D18" i="1" s="1"/>
  <c r="P19" i="2"/>
  <c r="C17" i="1" s="1"/>
  <c r="I19" i="2"/>
  <c r="D17" i="1" s="1"/>
  <c r="P18" i="2"/>
  <c r="C16" i="1" s="1"/>
  <c r="I18" i="2"/>
  <c r="D16" i="1" s="1"/>
  <c r="P17" i="2"/>
  <c r="C15" i="1" s="1"/>
  <c r="I17" i="2"/>
  <c r="D15" i="1" s="1"/>
  <c r="P16" i="2"/>
  <c r="C14" i="1" s="1"/>
  <c r="I16" i="2"/>
  <c r="D14" i="1" s="1"/>
  <c r="P15" i="2"/>
  <c r="C13" i="1" s="1"/>
  <c r="I15" i="2"/>
  <c r="D13" i="1" s="1"/>
  <c r="P14" i="2"/>
  <c r="C12" i="1" s="1"/>
  <c r="I14" i="2"/>
  <c r="D12" i="1" s="1"/>
  <c r="P13" i="2"/>
  <c r="C11" i="1" s="1"/>
  <c r="I13" i="2"/>
  <c r="D11" i="1" s="1"/>
  <c r="P12" i="2"/>
  <c r="C10" i="1" s="1"/>
  <c r="I12" i="2"/>
  <c r="D10" i="1" s="1"/>
  <c r="P11" i="2"/>
  <c r="C9" i="1" s="1"/>
  <c r="I11" i="2"/>
  <c r="D9" i="1" s="1"/>
  <c r="P10" i="2"/>
  <c r="C8" i="1" s="1"/>
  <c r="I10" i="2"/>
  <c r="D8" i="1" s="1"/>
  <c r="P9" i="2"/>
  <c r="C7" i="1" s="1"/>
  <c r="I9" i="2"/>
  <c r="D7" i="1" s="1"/>
  <c r="P8" i="2"/>
  <c r="C6" i="1" s="1"/>
  <c r="D8" i="2"/>
  <c r="I8" i="2" s="1"/>
  <c r="D6" i="1" s="1"/>
  <c r="P7" i="2"/>
  <c r="C5" i="1" s="1"/>
  <c r="I7" i="2"/>
  <c r="D5" i="1" s="1"/>
  <c r="P6" i="2"/>
  <c r="C4" i="1" s="1"/>
  <c r="I6" i="2"/>
  <c r="D4" i="1" s="1"/>
  <c r="P5" i="2"/>
  <c r="E59" i="1" l="1"/>
  <c r="E52" i="1"/>
  <c r="E61" i="1"/>
  <c r="E65" i="1"/>
  <c r="E33" i="1"/>
  <c r="E57" i="1"/>
  <c r="E58" i="1"/>
  <c r="E78" i="1"/>
  <c r="E81" i="1"/>
  <c r="E79" i="1"/>
  <c r="E48" i="1"/>
  <c r="E77" i="1"/>
  <c r="E51" i="1"/>
  <c r="D99" i="1"/>
  <c r="P29" i="2"/>
  <c r="C3" i="1"/>
  <c r="E3" i="1" s="1"/>
  <c r="E80" i="1"/>
  <c r="C92" i="1"/>
  <c r="C91" i="1"/>
  <c r="I39" i="2"/>
  <c r="D31" i="1" s="1"/>
  <c r="D85" i="1"/>
  <c r="D88" i="1"/>
  <c r="P101" i="2"/>
  <c r="E162" i="2"/>
  <c r="F162" i="2"/>
  <c r="H162" i="2"/>
  <c r="P120" i="2"/>
  <c r="B162" i="2"/>
  <c r="I101" i="2"/>
  <c r="I120" i="2"/>
  <c r="G162" i="2"/>
  <c r="P159" i="2"/>
  <c r="D162" i="2"/>
  <c r="D29" i="2"/>
  <c r="C162" i="2" s="1"/>
  <c r="D133" i="1" l="1"/>
  <c r="C133" i="1"/>
  <c r="E132" i="1" l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76" i="1"/>
  <c r="E71" i="1"/>
  <c r="E69" i="1"/>
  <c r="E45" i="1"/>
  <c r="E42" i="1"/>
  <c r="E34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75" i="1"/>
  <c r="E74" i="1"/>
  <c r="E73" i="1"/>
  <c r="E72" i="1"/>
  <c r="E70" i="1"/>
  <c r="E68" i="1"/>
  <c r="E67" i="1"/>
  <c r="E66" i="1"/>
  <c r="E64" i="1"/>
  <c r="E63" i="1"/>
  <c r="E62" i="1"/>
  <c r="E60" i="1"/>
  <c r="E56" i="1"/>
  <c r="E55" i="1"/>
  <c r="E54" i="1"/>
  <c r="E53" i="1"/>
  <c r="E50" i="1"/>
  <c r="E49" i="1"/>
  <c r="E47" i="1"/>
  <c r="E46" i="1"/>
  <c r="E44" i="1"/>
  <c r="E43" i="1"/>
  <c r="E41" i="1"/>
  <c r="E40" i="1"/>
  <c r="E39" i="1"/>
  <c r="E38" i="1"/>
  <c r="E37" i="1"/>
  <c r="E36" i="1"/>
  <c r="E35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133" i="1" l="1"/>
  <c r="E149" i="1" s="1"/>
</calcChain>
</file>

<file path=xl/comments1.xml><?xml version="1.0" encoding="utf-8"?>
<comments xmlns="http://schemas.openxmlformats.org/spreadsheetml/2006/main">
  <authors>
    <author>Andrew Arinaitwe</author>
  </authors>
  <commentList>
    <comment ref="A47" authorId="0" shapeId="0">
      <text>
        <r>
          <rPr>
            <b/>
            <sz val="9"/>
            <color indexed="81"/>
            <rFont val="Tahoma"/>
            <family val="2"/>
          </rPr>
          <t>Andrew Arinaitwe:</t>
        </r>
        <r>
          <rPr>
            <sz val="9"/>
            <color indexed="81"/>
            <rFont val="Tahoma"/>
            <family val="2"/>
          </rPr>
          <t xml:space="preserve">
Domestic arrears figure not certified</t>
        </r>
      </text>
    </comment>
  </commentList>
</comments>
</file>

<file path=xl/comments2.xml><?xml version="1.0" encoding="utf-8"?>
<comments xmlns="http://schemas.openxmlformats.org/spreadsheetml/2006/main">
  <authors>
    <author>Andrew Arinaitwe</author>
  </authors>
  <commentList>
    <comment ref="A49" authorId="0" shapeId="0">
      <text>
        <r>
          <rPr>
            <b/>
            <sz val="9"/>
            <color indexed="81"/>
            <rFont val="Tahoma"/>
            <family val="2"/>
          </rPr>
          <t>Andrew Arinaitwe:</t>
        </r>
        <r>
          <rPr>
            <sz val="9"/>
            <color indexed="81"/>
            <rFont val="Tahoma"/>
            <family val="2"/>
          </rPr>
          <t xml:space="preserve">
Domestic arrears figure not certified</t>
        </r>
      </text>
    </comment>
  </commentList>
</comments>
</file>

<file path=xl/sharedStrings.xml><?xml version="1.0" encoding="utf-8"?>
<sst xmlns="http://schemas.openxmlformats.org/spreadsheetml/2006/main" count="667" uniqueCount="369">
  <si>
    <t>Code</t>
  </si>
  <si>
    <t>Vote Name</t>
  </si>
  <si>
    <t>Pensions Liability Consolidated FS</t>
  </si>
  <si>
    <t>Payables Consolidated FS</t>
  </si>
  <si>
    <t>001</t>
  </si>
  <si>
    <t>Office of the President</t>
  </si>
  <si>
    <t>002</t>
  </si>
  <si>
    <t>State House</t>
  </si>
  <si>
    <t>003</t>
  </si>
  <si>
    <t>Office of the Prime Minister</t>
  </si>
  <si>
    <t>004</t>
  </si>
  <si>
    <t>Ministry of Defence</t>
  </si>
  <si>
    <t>005</t>
  </si>
  <si>
    <t>Ministry of Public Service</t>
  </si>
  <si>
    <t>006</t>
  </si>
  <si>
    <t>Ministry of Foreign Affairs</t>
  </si>
  <si>
    <t>007</t>
  </si>
  <si>
    <t>Ministry of Justice and Constitutional Affairs</t>
  </si>
  <si>
    <t>008</t>
  </si>
  <si>
    <t>Ministry of Finance, Planning and Economic Dev't</t>
  </si>
  <si>
    <t>009</t>
  </si>
  <si>
    <t>Ministry of Internal Affairs</t>
  </si>
  <si>
    <t>010</t>
  </si>
  <si>
    <t>Ministry of Agriculture, Animal Industries &amp; Fisheries</t>
  </si>
  <si>
    <t>011</t>
  </si>
  <si>
    <t>Ministry of Local Government</t>
  </si>
  <si>
    <t>012</t>
  </si>
  <si>
    <t>Ministry of Lands Housing and Urban Development</t>
  </si>
  <si>
    <t>013</t>
  </si>
  <si>
    <t>Ministry of Education and Sports</t>
  </si>
  <si>
    <t>014</t>
  </si>
  <si>
    <t>Ministry of Health</t>
  </si>
  <si>
    <t>015</t>
  </si>
  <si>
    <t>Ministry of Trade, Industry and Cooperatives</t>
  </si>
  <si>
    <t>016</t>
  </si>
  <si>
    <t>Ministry of Works and Transport</t>
  </si>
  <si>
    <t>017</t>
  </si>
  <si>
    <t>Ministry of Energy and Minerals</t>
  </si>
  <si>
    <t>018</t>
  </si>
  <si>
    <t>Ministry of Gender, Labour and Social Development</t>
  </si>
  <si>
    <t>019</t>
  </si>
  <si>
    <t>Ministry of Water and Environment</t>
  </si>
  <si>
    <t>020</t>
  </si>
  <si>
    <t>Ministry of Information &amp; Communication</t>
  </si>
  <si>
    <t>021</t>
  </si>
  <si>
    <t>Ministry of East African Affairs</t>
  </si>
  <si>
    <t>022</t>
  </si>
  <si>
    <t>Ministry of Tourism, Wildlife and Antiquities</t>
  </si>
  <si>
    <t>101</t>
  </si>
  <si>
    <t>Judiciary</t>
  </si>
  <si>
    <t>102</t>
  </si>
  <si>
    <t>Electoral Commission</t>
  </si>
  <si>
    <t>103</t>
  </si>
  <si>
    <t>Inspectorate of Government</t>
  </si>
  <si>
    <t>104</t>
  </si>
  <si>
    <t>Parliamentary Commission</t>
  </si>
  <si>
    <t>105</t>
  </si>
  <si>
    <t>Law Reform Commission</t>
  </si>
  <si>
    <t>106</t>
  </si>
  <si>
    <t>Uganda Human Rights Commission</t>
  </si>
  <si>
    <t>107</t>
  </si>
  <si>
    <t>Uganda AIDS Commission</t>
  </si>
  <si>
    <t>108</t>
  </si>
  <si>
    <t>National Planning Authority</t>
  </si>
  <si>
    <t>112</t>
  </si>
  <si>
    <t>Directorate of Ethics and Integrity</t>
  </si>
  <si>
    <t>113</t>
  </si>
  <si>
    <t>Uganda National Road Authority</t>
  </si>
  <si>
    <t>114</t>
  </si>
  <si>
    <t>Uganda Cancer Institute</t>
  </si>
  <si>
    <t>115</t>
  </si>
  <si>
    <t>Uganda Heart Institute</t>
  </si>
  <si>
    <t>116</t>
  </si>
  <si>
    <t>National Medical Stores</t>
  </si>
  <si>
    <t>117</t>
  </si>
  <si>
    <t>Uganda Tourism Board</t>
  </si>
  <si>
    <t>118</t>
  </si>
  <si>
    <t>Uganda Road Fund</t>
  </si>
  <si>
    <t>120</t>
  </si>
  <si>
    <t>Directorate of Citizenship and Immigration Control</t>
  </si>
  <si>
    <t>121</t>
  </si>
  <si>
    <t>Dairy Development Authority</t>
  </si>
  <si>
    <t>123</t>
  </si>
  <si>
    <t>Rural Electrification Agency</t>
  </si>
  <si>
    <t>124</t>
  </si>
  <si>
    <t>Equal Opportunities Commission</t>
  </si>
  <si>
    <t>126</t>
  </si>
  <si>
    <t>NITA (U)</t>
  </si>
  <si>
    <t>127</t>
  </si>
  <si>
    <t>Muni University</t>
  </si>
  <si>
    <t>128</t>
  </si>
  <si>
    <t>Uganda National Examinations Board</t>
  </si>
  <si>
    <t>131</t>
  </si>
  <si>
    <t>Office of Auditor General</t>
  </si>
  <si>
    <t>132</t>
  </si>
  <si>
    <t>Education Service Commission</t>
  </si>
  <si>
    <t>133</t>
  </si>
  <si>
    <t>Directorate of Public Prosecution</t>
  </si>
  <si>
    <t>134</t>
  </si>
  <si>
    <t>Health Service Commission</t>
  </si>
  <si>
    <t>142</t>
  </si>
  <si>
    <t>National Agricultural Research Organization</t>
  </si>
  <si>
    <t>144</t>
  </si>
  <si>
    <t>Uganda Police Force</t>
  </si>
  <si>
    <t>145</t>
  </si>
  <si>
    <t>Uganda Prisons</t>
  </si>
  <si>
    <t>146</t>
  </si>
  <si>
    <t>Public Service Commission</t>
  </si>
  <si>
    <t>148</t>
  </si>
  <si>
    <t>Judicial Service Commission</t>
  </si>
  <si>
    <t>150</t>
  </si>
  <si>
    <t>National Environment Management Authority</t>
  </si>
  <si>
    <t>151</t>
  </si>
  <si>
    <t>Uganda Blood Transfusion Services</t>
  </si>
  <si>
    <t>153</t>
  </si>
  <si>
    <t>Public Procurement &amp; Disposal of Assets</t>
  </si>
  <si>
    <t>155</t>
  </si>
  <si>
    <t>Cotton Development Organisation</t>
  </si>
  <si>
    <t>156</t>
  </si>
  <si>
    <t>Uganda Land Commission</t>
  </si>
  <si>
    <t>157</t>
  </si>
  <si>
    <t>National Forestry Authority</t>
  </si>
  <si>
    <t>159</t>
  </si>
  <si>
    <t>External Security Organisation</t>
  </si>
  <si>
    <t>161</t>
  </si>
  <si>
    <t xml:space="preserve">Mulago National Referral Hospital </t>
  </si>
  <si>
    <t>162</t>
  </si>
  <si>
    <t>Butabika Hospital</t>
  </si>
  <si>
    <t>163</t>
  </si>
  <si>
    <t>Arua Regional Referral Hospital</t>
  </si>
  <si>
    <t>164</t>
  </si>
  <si>
    <t>Fort Portal Regional Referral Hospital</t>
  </si>
  <si>
    <t>165</t>
  </si>
  <si>
    <t>Gulu Regional Referal Hospital</t>
  </si>
  <si>
    <t>166</t>
  </si>
  <si>
    <t>Hoima Referral Hospital</t>
  </si>
  <si>
    <t>167</t>
  </si>
  <si>
    <t>Jinja Referral Hospital</t>
  </si>
  <si>
    <t>168</t>
  </si>
  <si>
    <t>Kabale Referral Hospital</t>
  </si>
  <si>
    <t>169</t>
  </si>
  <si>
    <t>Masaka Regional Referral Hospital</t>
  </si>
  <si>
    <t>170</t>
  </si>
  <si>
    <t>Mbale Regional Referral Hospital</t>
  </si>
  <si>
    <t>171</t>
  </si>
  <si>
    <t>Soroti Regional Referral Hospital</t>
  </si>
  <si>
    <t>172</t>
  </si>
  <si>
    <t>Lira Regional Referral Hospital</t>
  </si>
  <si>
    <t>173</t>
  </si>
  <si>
    <t>Mbarara Regional Referral Hospital</t>
  </si>
  <si>
    <t>174</t>
  </si>
  <si>
    <t>Mubende Referral Hospital</t>
  </si>
  <si>
    <t>175</t>
  </si>
  <si>
    <t>Moroto Regional Referral Hospital</t>
  </si>
  <si>
    <t>176</t>
  </si>
  <si>
    <t>Naguru - China Friendship Hospital</t>
  </si>
  <si>
    <t>TOTAL</t>
  </si>
  <si>
    <t>110</t>
  </si>
  <si>
    <t>Uganda Industrial Research institute</t>
  </si>
  <si>
    <t>Uganda Registration Services Bureau</t>
  </si>
  <si>
    <t>Kampala City Council Authority</t>
  </si>
  <si>
    <t>National Agricultural and Advisory Services (NAADS)</t>
  </si>
  <si>
    <t>Uganda National Bureau of Standards</t>
  </si>
  <si>
    <t>Uganda Coffee Development Authority</t>
  </si>
  <si>
    <t>UGANDA MISSION AT THE UN, NEW YORK</t>
  </si>
  <si>
    <t>UGANDA HIGH COMMISSION IN THE UK</t>
  </si>
  <si>
    <t>UGANDAHIGH COMMISSION IN CANADA</t>
  </si>
  <si>
    <t>UGANDA HIGH COMMISSION IN  INDIA</t>
  </si>
  <si>
    <t>UGANDA HIGH COMMISSION IN EGYPT</t>
  </si>
  <si>
    <t>UGANDA HIGH COMMISSION IN KENYA</t>
  </si>
  <si>
    <t>UGANDA HIGH COMMISSION IN TANZANIA</t>
  </si>
  <si>
    <t>UGANDA HIGH COMMISSION IN NIGERIA</t>
  </si>
  <si>
    <t>UGANDA HIGH COMMISSION IN SOUTH AFRICA</t>
  </si>
  <si>
    <t>UGANDA EMBASSY IN THE US</t>
  </si>
  <si>
    <t>UGANDA EMBASSY IN ETHIOPIA</t>
  </si>
  <si>
    <t>UGANDA EMBASSY IN CHINA</t>
  </si>
  <si>
    <t>UGANDA EMBASSY IN RWANDA</t>
  </si>
  <si>
    <t>UGANDA EMBASSY IN SWITZERLAND</t>
  </si>
  <si>
    <t>UGANDA EMBASSY IN JAPAN</t>
  </si>
  <si>
    <t>UGANDA EMBASSY IN LIBYA</t>
  </si>
  <si>
    <t>UGANDA EMBASSY IN SAUDI ARABIA</t>
  </si>
  <si>
    <t>UGANDA EMBASSY IN DENMARK</t>
  </si>
  <si>
    <t>UGANDA EMBASSY IN BELGIUM</t>
  </si>
  <si>
    <t>UGANDA EMBASSY IN ITALY</t>
  </si>
  <si>
    <t>UGANDA EMBASSY IN DRC KINSHASHA</t>
  </si>
  <si>
    <t>UGANDA EMBASSY IN SUDAN-khartoum</t>
  </si>
  <si>
    <t>UGANDA EMBASSY IN PARIS</t>
  </si>
  <si>
    <t>UGANDA EMBASSY IN BERLIN</t>
  </si>
  <si>
    <t>UGANDA EMBASSY IN TEHRAN</t>
  </si>
  <si>
    <t>UGANDA EMBASSY IN MOSCOW</t>
  </si>
  <si>
    <t>UGANDA EMBASSY IN CANBERRA</t>
  </si>
  <si>
    <t>UGANDA EMBASSY IN JUBA</t>
  </si>
  <si>
    <t>UGANDA EMBASSY IN UAE, DUBAI</t>
  </si>
  <si>
    <t>UGANDA EMBASSY IN BURUNDI</t>
  </si>
  <si>
    <t>UGANDA EMBASSY IN GUANGZHOU</t>
  </si>
  <si>
    <t>UGANDA EMBASSY IN ANKARA</t>
  </si>
  <si>
    <t>UGANDA EMBASSY IN MOGADISHU</t>
  </si>
  <si>
    <t>UGANDA EMBASSY IN MALAYSIA</t>
  </si>
  <si>
    <t>UGANDA CONSULATE IN MOMBASA</t>
  </si>
  <si>
    <t xml:space="preserve">                                                                                                             Note 26</t>
  </si>
  <si>
    <t>Note 27</t>
  </si>
  <si>
    <t xml:space="preserve">                                                                                                             PAYABLES</t>
  </si>
  <si>
    <t>PENSION LIABILITIES</t>
  </si>
  <si>
    <t>MINISTRY/DEPARTMENT</t>
  </si>
  <si>
    <t>Trade Creditors</t>
  </si>
  <si>
    <t>Sundry Creditors</t>
  </si>
  <si>
    <t>Committed 
Creditors</t>
  </si>
  <si>
    <t>Accountable 
Advances</t>
  </si>
  <si>
    <t>With Holding 
Tax payable</t>
  </si>
  <si>
    <t>Miscellaneous 
Accounts payable</t>
  </si>
  <si>
    <t>Former Employees 
in Public Service</t>
  </si>
  <si>
    <t>Former Employees 
in Education Service</t>
  </si>
  <si>
    <t>Former Employees 
in Military Service</t>
  </si>
  <si>
    <t>Former Employees 
in Police &amp; Prisons Service</t>
  </si>
  <si>
    <t>Gratuity Arrears</t>
  </si>
  <si>
    <t>Other</t>
  </si>
  <si>
    <t>MINISTRIES</t>
  </si>
  <si>
    <t xml:space="preserve">Ministry of Defence </t>
  </si>
  <si>
    <t xml:space="preserve">Ministry of Public Service </t>
  </si>
  <si>
    <t xml:space="preserve">Ministry of Finance, Planning and Economic </t>
  </si>
  <si>
    <t xml:space="preserve">Ministry of Internal Affairs </t>
  </si>
  <si>
    <t xml:space="preserve">Ministry of Agriculture, Animal Industry and </t>
  </si>
  <si>
    <t>Ministry of Lands, Housing &amp; Urban Devt</t>
  </si>
  <si>
    <t xml:space="preserve">Ministry of Works &amp; Housing </t>
  </si>
  <si>
    <t>Ministry of Gender, Labour and Social Devt</t>
  </si>
  <si>
    <t>Ministry of Water &amp; Environment</t>
  </si>
  <si>
    <t>Ministry of Communication &amp; ICT</t>
  </si>
  <si>
    <t>Ministry of Tourism, Wildlife &amp; Heritage</t>
  </si>
  <si>
    <t>Treasury Consolidation</t>
  </si>
  <si>
    <t>SUB TOTAL (MINISTRIES)</t>
  </si>
  <si>
    <t>AGENCIES</t>
  </si>
  <si>
    <t>JUDICIARY</t>
  </si>
  <si>
    <t>ELECTORAL COMMISSION</t>
  </si>
  <si>
    <t>INSPECTORATE OF GOVERNMENT</t>
  </si>
  <si>
    <t>PARLIAMENTARY COMMISSION</t>
  </si>
  <si>
    <t>LAW REFORM COMMISSION</t>
  </si>
  <si>
    <t>UGANDA HUMAN RIGHTS COMMISSION</t>
  </si>
  <si>
    <t>UGANDA AIDS COMMISSION</t>
  </si>
  <si>
    <t>NATIONAL PLANNING AUTHORITY</t>
  </si>
  <si>
    <t>UGANDA INDUSTRIAL RESEARCH INST</t>
  </si>
  <si>
    <t>DIRECTORATE OF ETHICS &amp; INTEGRITY</t>
  </si>
  <si>
    <t>UGANDA NATIONAL ROADS AUTHORITY</t>
  </si>
  <si>
    <t>UGANDA CANCER INSTITUTE</t>
  </si>
  <si>
    <t>UGANDA HEART INSTITUTE</t>
  </si>
  <si>
    <t>UGANDA NATIONAL MEDICAL STORES (NMS)</t>
  </si>
  <si>
    <t>UGANDA TOURISM BOARD (UTB)</t>
  </si>
  <si>
    <t>UGANDA ROAD FUND</t>
  </si>
  <si>
    <t>UGANDA REGISTRATION SERVICES BURREAU</t>
  </si>
  <si>
    <t>NATIONAL CITIZENSHIP &amp; IMM CTRL (NCIC)</t>
  </si>
  <si>
    <t>DIARY DEVELOPMENT AUTHORITY (DDA)</t>
  </si>
  <si>
    <t>KCCA</t>
  </si>
  <si>
    <t>RURAL ELECTRIFICATION AGENCY (REA)</t>
  </si>
  <si>
    <t>EQUAL OPPORTUNITIES COMMISSION</t>
  </si>
  <si>
    <t>NAGRC &amp;DB</t>
  </si>
  <si>
    <t>NITA-U</t>
  </si>
  <si>
    <t>UNEB</t>
  </si>
  <si>
    <t>ACCOUNTANT GENERALS OFFICE</t>
  </si>
  <si>
    <t>OFFICE OF THE AUDITOR GENERAL</t>
  </si>
  <si>
    <t>EDUCATION SERVICE COMMISSION</t>
  </si>
  <si>
    <t>DIRECTORATE OF PUBLIC PROSECUTIONS</t>
  </si>
  <si>
    <t>HEALTH SERVICE COMMISSION</t>
  </si>
  <si>
    <t>NATIONAL AGRICULTURAL &amp; RESEARCH ORG.</t>
  </si>
  <si>
    <t>UGANDA BURREAU OF STATISTICS</t>
  </si>
  <si>
    <t>POLICE</t>
  </si>
  <si>
    <t>PRISONS</t>
  </si>
  <si>
    <t>PUBLIC SERVICE COMMISSION</t>
  </si>
  <si>
    <t>LOCAL GOVT FINANCE COMMISSION</t>
  </si>
  <si>
    <t>JUDICIAL SERVICE COMMISSION</t>
  </si>
  <si>
    <t>NATIONAL ENVIRONMENT MGT AUTHORITY (NEMA)</t>
  </si>
  <si>
    <t>UGANDA BLOOD TRANSF SERVICE</t>
  </si>
  <si>
    <t>NATIONAL AGRICULTURE ADVISORY SERVICES (NAADS)</t>
  </si>
  <si>
    <t>PUBLIC PROCUREMENT &amp; DISPOSAL OF ASSETS</t>
  </si>
  <si>
    <t>UGANDA NATIONAL BURREAU OF STANDARDS</t>
  </si>
  <si>
    <t>COTTON DEVELOPMENT ORGANISATION</t>
  </si>
  <si>
    <t>UGANDA LAND COMMISSION</t>
  </si>
  <si>
    <t>NATIONAL FORESTRY AUTHORITY</t>
  </si>
  <si>
    <t>EXTERNAL SECURITY ORGANISATION</t>
  </si>
  <si>
    <t>UGANDA COFFEE DEV AUTHORITY</t>
  </si>
  <si>
    <t>LAW DEVELOPMENT CENTRE</t>
  </si>
  <si>
    <t>BUSITEMA UNIVERSITY</t>
  </si>
  <si>
    <t>MAKERERE UNIVERSITY</t>
  </si>
  <si>
    <t>MBARARA UNIVERSITY</t>
  </si>
  <si>
    <t>MAKERERE UNIVERSITY BUSINESS SCHOOL</t>
  </si>
  <si>
    <t>KYAMBOGO UNIVERSITY</t>
  </si>
  <si>
    <t>UGANDA MANAGEMENT INSTITUTE</t>
  </si>
  <si>
    <t>UGANDA REVENUE AUTHORITY</t>
  </si>
  <si>
    <t>GULU UNIVERSITY</t>
  </si>
  <si>
    <t>MUNI UNIVERSITY</t>
  </si>
  <si>
    <t>Lira University</t>
  </si>
  <si>
    <t>Uganda National Meteorological Author</t>
  </si>
  <si>
    <t>National Curriculum Development Cente</t>
  </si>
  <si>
    <t>Directorate of Government Analytical</t>
  </si>
  <si>
    <t>Uganda Export Promotion Board</t>
  </si>
  <si>
    <t>SOROTI UNIVERSITY</t>
  </si>
  <si>
    <t>KABALE UNIVERSITY</t>
  </si>
  <si>
    <t>FINANCIAL INTELLIGENCE AUTHORITY</t>
  </si>
  <si>
    <t>UGANDA VIRUS RESEARCH INSTITUTE</t>
  </si>
  <si>
    <t>SUB TOTAL  (AGENCIES)</t>
  </si>
  <si>
    <t>REFERRAL HOSPITALS</t>
  </si>
  <si>
    <t>MULAGO  HOSPITAL</t>
  </si>
  <si>
    <t>BUTABIKA HOSPITAL</t>
  </si>
  <si>
    <t>ARUA   HOSPITAL</t>
  </si>
  <si>
    <t>F/ PORTAL  HOSPITAL</t>
  </si>
  <si>
    <t>GULU  HOSPITAL</t>
  </si>
  <si>
    <t>HOIMA  HOSPITAL</t>
  </si>
  <si>
    <t>JINJA  HOSPITAL</t>
  </si>
  <si>
    <t>KABALE  HOSPITAL</t>
  </si>
  <si>
    <t>MASAKA  HOSPITAL</t>
  </si>
  <si>
    <t>MBALE  HOSPITAL</t>
  </si>
  <si>
    <t>SOROTI  HOSPITAL</t>
  </si>
  <si>
    <t>LIRA  HOSPITAL</t>
  </si>
  <si>
    <t>MBARARA REG HOSPITAL</t>
  </si>
  <si>
    <t>MUBENDE REG HOSPITAL</t>
  </si>
  <si>
    <t>MOROTO REG HOSPITAL</t>
  </si>
  <si>
    <t>NAGURU REFERAL HOSPITAL</t>
  </si>
  <si>
    <t>SUB TOTAL REFERRAL HOSPITALS</t>
  </si>
  <si>
    <t>MISSIONS / EMBASSIES</t>
  </si>
  <si>
    <t>UGANDA EMBASSY IN THE US (DC)</t>
  </si>
  <si>
    <t>Sub-total  MISSIONS</t>
  </si>
  <si>
    <t>GRAND TOTAL</t>
  </si>
  <si>
    <t>125</t>
  </si>
  <si>
    <t>143</t>
  </si>
  <si>
    <t>Uganda Bureau of Statistics</t>
  </si>
  <si>
    <t>147</t>
  </si>
  <si>
    <t>Local Government Finance Commission</t>
  </si>
  <si>
    <t>129</t>
  </si>
  <si>
    <t>Financial Intelligence Authority</t>
  </si>
  <si>
    <t>130</t>
  </si>
  <si>
    <t>Accountant General's Office</t>
  </si>
  <si>
    <t>136</t>
  </si>
  <si>
    <t>Makerere University</t>
  </si>
  <si>
    <t>Makerere University Business School</t>
  </si>
  <si>
    <t>139</t>
  </si>
  <si>
    <t>Kyambogo University</t>
  </si>
  <si>
    <t>140</t>
  </si>
  <si>
    <t>UMI</t>
  </si>
  <si>
    <t>141</t>
  </si>
  <si>
    <t>URA</t>
  </si>
  <si>
    <t>Law Development Centre</t>
  </si>
  <si>
    <t>Busitema University</t>
  </si>
  <si>
    <t>149</t>
  </si>
  <si>
    <t>Gulu University</t>
  </si>
  <si>
    <t>302</t>
  </si>
  <si>
    <t>160</t>
  </si>
  <si>
    <t>301</t>
  </si>
  <si>
    <t>Uganda National Meteorological Authority</t>
  </si>
  <si>
    <t>303</t>
  </si>
  <si>
    <t>National Curriculum Development Centre</t>
  </si>
  <si>
    <t>304</t>
  </si>
  <si>
    <t>Uganda Virus Research Institute</t>
  </si>
  <si>
    <t>305</t>
  </si>
  <si>
    <t>Directorate of Government Analytical Laboratory</t>
  </si>
  <si>
    <t>306</t>
  </si>
  <si>
    <t>307</t>
  </si>
  <si>
    <t>Kabale University</t>
  </si>
  <si>
    <t>308</t>
  </si>
  <si>
    <t>Soroti University</t>
  </si>
  <si>
    <t xml:space="preserve">Total </t>
  </si>
  <si>
    <t>109</t>
  </si>
  <si>
    <t>MBARARA UNIVERSITY OF SCIENCE AND TECHNOLOGY</t>
  </si>
  <si>
    <t xml:space="preserve">Pensions Liability </t>
  </si>
  <si>
    <t xml:space="preserve">Payables </t>
  </si>
  <si>
    <t>30th June 2016</t>
  </si>
  <si>
    <t>Movement (Jun-Dec)</t>
  </si>
  <si>
    <t>Ministry of Finance, Planning and Economic Development</t>
  </si>
  <si>
    <t>ARREARS THAT ARE NOT INCLUDED IN THE CONSOLIDATED SIX MONTHS ACCOUNTS</t>
  </si>
  <si>
    <t>MOVEMENT OF ARREARS POSITION FROM JUNE - DECEMBER 2016</t>
  </si>
  <si>
    <t>Mbarara University of Science and Technology</t>
  </si>
  <si>
    <t>STOCK OF ARREARS AS PER ACCOUNTANT GENERAL'S SIX MONTH CONSOLIDATED FINAL ACCOUNTS - 31ST DECEMBER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</si>
</sst>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-* #,##0_-;\-* #,##0_-;_-* &quot;-&quot;_-;_-@_-"/>
    <numFmt numFmtId="164" formatCode="_(* #,##0.00_);_(* \(#,##0.00\);_(* &quot;-&quot;??_);_(@_)"/>
    <numFmt numFmtId="165" formatCode="_(* #,##0_);_(* \(#,##0\);_(* &quot;-&quot;??_);_(@_)"/>
    <numFmt numFmtId="166" formatCode="[$-F800]dddd\,\ mmmm\ dd\,\ yyyy"/>
    <numFmt numFmtId="167" formatCode="_-* #,##0_-;\-* #,##0_-;_-* &quot;-&quot;??_-;_-@_-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Bookman Old Style"/>
      <family val="1"/>
    </font>
    <font>
      <sz val="11"/>
      <name val="Bookman Old Style"/>
      <family val="1"/>
    </font>
    <font>
      <b/>
      <sz val="10"/>
      <name val="Bookman Old Style"/>
      <family val="1"/>
    </font>
    <font>
      <sz val="10"/>
      <color theme="1"/>
      <name val="Bookman Old Style"/>
      <family val="1"/>
    </font>
    <font>
      <sz val="10"/>
      <name val="Bookman Old Style"/>
      <family val="1"/>
    </font>
    <font>
      <sz val="10"/>
      <color rgb="FFFF0000"/>
      <name val="Bookman Old Style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Bookman Old Style"/>
      <family val="1"/>
    </font>
    <font>
      <sz val="11"/>
      <color rgb="FFFF0000"/>
      <name val="Bookman Old Style"/>
      <family val="1"/>
    </font>
    <font>
      <sz val="11"/>
      <color indexed="8"/>
      <name val="Calibri"/>
      <family val="2"/>
    </font>
    <font>
      <sz val="9"/>
      <color theme="1"/>
      <name val="Bookman Old Style"/>
      <family val="1"/>
    </font>
    <font>
      <sz val="11"/>
      <color rgb="FF00B050"/>
      <name val="Calibri"/>
      <family val="2"/>
      <scheme val="minor"/>
    </font>
    <font>
      <b/>
      <sz val="10"/>
      <color rgb="FF7030A0"/>
      <name val="Bookman Old Style"/>
      <family val="1"/>
    </font>
    <font>
      <b/>
      <sz val="11"/>
      <color rgb="FF7030A0"/>
      <name val="Calibri"/>
      <family val="2"/>
      <scheme val="minor"/>
    </font>
    <font>
      <sz val="11"/>
      <color theme="1"/>
      <name val="Bookman Old Style"/>
      <family val="1"/>
    </font>
    <font>
      <b/>
      <sz val="11"/>
      <color theme="1"/>
      <name val="Bookman Old Style"/>
      <family val="1"/>
    </font>
    <font>
      <b/>
      <sz val="11"/>
      <color theme="1"/>
      <name val="Calibri"/>
      <family val="2"/>
      <scheme val="minor"/>
    </font>
    <font>
      <b/>
      <sz val="13"/>
      <color theme="1"/>
      <name val="Cambria"/>
      <family val="1"/>
    </font>
    <font>
      <sz val="13"/>
      <color theme="1"/>
      <name val="Cambria"/>
      <family val="1"/>
    </font>
    <font>
      <b/>
      <sz val="13"/>
      <name val="Cambria"/>
      <family val="1"/>
    </font>
    <font>
      <sz val="13"/>
      <name val="Cambria"/>
      <family val="1"/>
    </font>
    <font>
      <sz val="13"/>
      <color rgb="FF00B050"/>
      <name val="Cambria"/>
      <family val="1"/>
    </font>
    <font>
      <b/>
      <sz val="13"/>
      <color rgb="FF7030A0"/>
      <name val="Cambria"/>
      <family val="1"/>
    </font>
    <font>
      <b/>
      <sz val="12"/>
      <color theme="1"/>
      <name val="Bookman Old Style"/>
      <family val="1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7030A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2" fillId="0" borderId="0" applyFont="0" applyFill="0" applyBorder="0" applyAlignment="0" applyProtection="0"/>
  </cellStyleXfs>
  <cellXfs count="177">
    <xf numFmtId="0" fontId="0" fillId="0" borderId="0" xfId="0"/>
    <xf numFmtId="0" fontId="2" fillId="2" borderId="1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center" wrapText="1"/>
    </xf>
    <xf numFmtId="165" fontId="2" fillId="3" borderId="1" xfId="1" quotePrefix="1" applyNumberFormat="1" applyFont="1" applyFill="1" applyBorder="1" applyAlignment="1">
      <alignment horizontal="center" vertical="center" wrapText="1"/>
    </xf>
    <xf numFmtId="0" fontId="2" fillId="0" borderId="1" xfId="0" quotePrefix="1" applyNumberFormat="1" applyFont="1" applyFill="1" applyBorder="1" applyAlignment="1">
      <alignment horizontal="left"/>
    </xf>
    <xf numFmtId="165" fontId="3" fillId="0" borderId="1" xfId="1" applyNumberFormat="1" applyFont="1" applyFill="1" applyBorder="1" applyAlignment="1">
      <alignment vertical="top" wrapText="1"/>
    </xf>
    <xf numFmtId="165" fontId="2" fillId="0" borderId="1" xfId="1" applyNumberFormat="1" applyFont="1" applyFill="1" applyBorder="1" applyAlignment="1">
      <alignment vertical="top" wrapText="1"/>
    </xf>
    <xf numFmtId="0" fontId="4" fillId="0" borderId="0" xfId="0" quotePrefix="1" applyNumberFormat="1" applyFont="1" applyFill="1" applyBorder="1" applyAlignment="1">
      <alignment horizontal="left"/>
    </xf>
    <xf numFmtId="165" fontId="6" fillId="0" borderId="0" xfId="1" applyNumberFormat="1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left" wrapText="1"/>
    </xf>
    <xf numFmtId="165" fontId="3" fillId="0" borderId="1" xfId="1" quotePrefix="1" applyNumberFormat="1" applyFont="1" applyFill="1" applyBorder="1" applyAlignment="1">
      <alignment horizontal="center" vertical="center" wrapText="1"/>
    </xf>
    <xf numFmtId="165" fontId="2" fillId="0" borderId="1" xfId="1" quotePrefix="1" applyNumberFormat="1" applyFont="1" applyFill="1" applyBorder="1" applyAlignment="1">
      <alignment horizontal="center" vertical="center" wrapText="1"/>
    </xf>
    <xf numFmtId="0" fontId="4" fillId="0" borderId="1" xfId="0" quotePrefix="1" applyNumberFormat="1" applyFont="1" applyFill="1" applyBorder="1" applyAlignment="1">
      <alignment horizontal="left"/>
    </xf>
    <xf numFmtId="165" fontId="6" fillId="0" borderId="1" xfId="1" applyNumberFormat="1" applyFont="1" applyFill="1" applyBorder="1" applyAlignment="1">
      <alignment vertical="top" wrapText="1"/>
    </xf>
    <xf numFmtId="165" fontId="6" fillId="0" borderId="1" xfId="1" applyNumberFormat="1" applyFont="1" applyFill="1" applyBorder="1"/>
    <xf numFmtId="165" fontId="7" fillId="0" borderId="1" xfId="1" applyNumberFormat="1" applyFont="1" applyFill="1" applyBorder="1"/>
    <xf numFmtId="165" fontId="3" fillId="0" borderId="0" xfId="1" applyNumberFormat="1" applyFont="1" applyFill="1" applyBorder="1"/>
    <xf numFmtId="165" fontId="3" fillId="0" borderId="0" xfId="1" applyNumberFormat="1" applyFont="1" applyFill="1"/>
    <xf numFmtId="165" fontId="3" fillId="0" borderId="1" xfId="1" applyNumberFormat="1" applyFont="1" applyFill="1" applyBorder="1"/>
    <xf numFmtId="165" fontId="6" fillId="0" borderId="0" xfId="1" applyNumberFormat="1" applyFont="1" applyFill="1" applyBorder="1"/>
    <xf numFmtId="165" fontId="6" fillId="0" borderId="0" xfId="1" applyNumberFormat="1" applyFont="1" applyFill="1"/>
    <xf numFmtId="165" fontId="6" fillId="0" borderId="11" xfId="1" applyNumberFormat="1" applyFont="1" applyFill="1" applyBorder="1" applyAlignment="1">
      <alignment vertical="top" wrapText="1"/>
    </xf>
    <xf numFmtId="165" fontId="4" fillId="0" borderId="1" xfId="1" applyNumberFormat="1" applyFont="1" applyFill="1" applyBorder="1"/>
    <xf numFmtId="165" fontId="6" fillId="0" borderId="12" xfId="1" applyNumberFormat="1" applyFont="1" applyFill="1" applyBorder="1" applyAlignment="1">
      <alignment vertical="top" wrapText="1"/>
    </xf>
    <xf numFmtId="165" fontId="6" fillId="0" borderId="14" xfId="1" applyNumberFormat="1" applyFont="1" applyFill="1" applyBorder="1" applyAlignment="1">
      <alignment vertical="top" wrapText="1"/>
    </xf>
    <xf numFmtId="165" fontId="6" fillId="0" borderId="9" xfId="1" applyNumberFormat="1" applyFont="1" applyFill="1" applyBorder="1"/>
    <xf numFmtId="165" fontId="10" fillId="0" borderId="11" xfId="1" applyNumberFormat="1" applyFont="1" applyFill="1" applyBorder="1"/>
    <xf numFmtId="165" fontId="10" fillId="0" borderId="11" xfId="2" applyNumberFormat="1" applyFont="1" applyFill="1" applyBorder="1"/>
    <xf numFmtId="165" fontId="10" fillId="0" borderId="12" xfId="1" applyNumberFormat="1" applyFont="1" applyFill="1" applyBorder="1"/>
    <xf numFmtId="165" fontId="10" fillId="0" borderId="1" xfId="1" applyNumberFormat="1" applyFont="1" applyFill="1" applyBorder="1"/>
    <xf numFmtId="165" fontId="10" fillId="0" borderId="13" xfId="1" applyNumberFormat="1" applyFont="1" applyFill="1" applyBorder="1"/>
    <xf numFmtId="165" fontId="10" fillId="0" borderId="16" xfId="1" applyNumberFormat="1" applyFont="1" applyFill="1" applyBorder="1"/>
    <xf numFmtId="165" fontId="10" fillId="0" borderId="0" xfId="1" applyNumberFormat="1" applyFont="1" applyFill="1"/>
    <xf numFmtId="165" fontId="10" fillId="0" borderId="18" xfId="1" applyNumberFormat="1" applyFont="1" applyFill="1" applyBorder="1"/>
    <xf numFmtId="165" fontId="10" fillId="0" borderId="14" xfId="1" applyNumberFormat="1" applyFont="1" applyFill="1" applyBorder="1"/>
    <xf numFmtId="165" fontId="3" fillId="0" borderId="1" xfId="1" quotePrefix="1" applyNumberFormat="1" applyFont="1" applyFill="1" applyBorder="1" applyAlignment="1">
      <alignment vertical="top" wrapText="1"/>
    </xf>
    <xf numFmtId="0" fontId="14" fillId="0" borderId="0" xfId="0" applyFont="1"/>
    <xf numFmtId="0" fontId="0" fillId="0" borderId="0" xfId="0" applyFill="1"/>
    <xf numFmtId="0" fontId="0" fillId="0" borderId="0" xfId="0" applyFont="1"/>
    <xf numFmtId="165" fontId="4" fillId="0" borderId="2" xfId="1" applyNumberFormat="1" applyFont="1" applyFill="1" applyBorder="1"/>
    <xf numFmtId="165" fontId="6" fillId="0" borderId="3" xfId="1" applyNumberFormat="1" applyFont="1" applyFill="1" applyBorder="1"/>
    <xf numFmtId="165" fontId="4" fillId="0" borderId="0" xfId="1" applyNumberFormat="1" applyFont="1" applyFill="1"/>
    <xf numFmtId="165" fontId="6" fillId="0" borderId="4" xfId="1" applyNumberFormat="1" applyFont="1" applyFill="1" applyBorder="1"/>
    <xf numFmtId="165" fontId="4" fillId="0" borderId="5" xfId="1" applyNumberFormat="1" applyFont="1" applyFill="1" applyBorder="1"/>
    <xf numFmtId="165" fontId="6" fillId="0" borderId="6" xfId="1" applyNumberFormat="1" applyFont="1" applyFill="1" applyBorder="1"/>
    <xf numFmtId="165" fontId="6" fillId="0" borderId="7" xfId="1" applyNumberFormat="1" applyFont="1" applyFill="1" applyBorder="1"/>
    <xf numFmtId="165" fontId="4" fillId="0" borderId="9" xfId="1" applyNumberFormat="1" applyFont="1" applyFill="1" applyBorder="1"/>
    <xf numFmtId="165" fontId="4" fillId="0" borderId="9" xfId="1" applyNumberFormat="1" applyFont="1" applyFill="1" applyBorder="1" applyAlignment="1">
      <alignment wrapText="1"/>
    </xf>
    <xf numFmtId="165" fontId="6" fillId="0" borderId="10" xfId="1" applyNumberFormat="1" applyFont="1" applyFill="1" applyBorder="1" applyAlignment="1">
      <alignment vertical="top" wrapText="1"/>
    </xf>
    <xf numFmtId="165" fontId="6" fillId="0" borderId="13" xfId="1" applyNumberFormat="1" applyFont="1" applyFill="1" applyBorder="1"/>
    <xf numFmtId="165" fontId="7" fillId="0" borderId="13" xfId="1" applyNumberFormat="1" applyFont="1" applyFill="1" applyBorder="1"/>
    <xf numFmtId="165" fontId="11" fillId="0" borderId="1" xfId="1" applyNumberFormat="1" applyFont="1" applyFill="1" applyBorder="1"/>
    <xf numFmtId="165" fontId="3" fillId="0" borderId="1" xfId="2" applyNumberFormat="1" applyFont="1" applyFill="1" applyBorder="1"/>
    <xf numFmtId="165" fontId="3" fillId="0" borderId="13" xfId="1" applyNumberFormat="1" applyFont="1" applyFill="1" applyBorder="1"/>
    <xf numFmtId="165" fontId="3" fillId="0" borderId="9" xfId="1" applyNumberFormat="1" applyFont="1" applyFill="1" applyBorder="1"/>
    <xf numFmtId="165" fontId="13" fillId="0" borderId="1" xfId="3" applyNumberFormat="1" applyFont="1" applyFill="1" applyBorder="1"/>
    <xf numFmtId="165" fontId="3" fillId="0" borderId="19" xfId="1" applyNumberFormat="1" applyFont="1" applyFill="1" applyBorder="1"/>
    <xf numFmtId="165" fontId="2" fillId="0" borderId="20" xfId="1" applyNumberFormat="1" applyFont="1" applyFill="1" applyBorder="1"/>
    <xf numFmtId="165" fontId="4" fillId="5" borderId="0" xfId="1" applyNumberFormat="1" applyFont="1" applyFill="1"/>
    <xf numFmtId="165" fontId="4" fillId="5" borderId="8" xfId="1" applyNumberFormat="1" applyFont="1" applyFill="1" applyBorder="1"/>
    <xf numFmtId="165" fontId="4" fillId="5" borderId="9" xfId="1" applyNumberFormat="1" applyFont="1" applyFill="1" applyBorder="1"/>
    <xf numFmtId="165" fontId="4" fillId="5" borderId="1" xfId="1" applyNumberFormat="1" applyFont="1" applyFill="1" applyBorder="1"/>
    <xf numFmtId="165" fontId="2" fillId="5" borderId="0" xfId="1" applyNumberFormat="1" applyFont="1" applyFill="1"/>
    <xf numFmtId="165" fontId="2" fillId="5" borderId="1" xfId="1" applyNumberFormat="1" applyFont="1" applyFill="1" applyBorder="1"/>
    <xf numFmtId="165" fontId="2" fillId="5" borderId="13" xfId="1" applyNumberFormat="1" applyFont="1" applyFill="1" applyBorder="1"/>
    <xf numFmtId="165" fontId="2" fillId="5" borderId="20" xfId="1" applyNumberFormat="1" applyFont="1" applyFill="1" applyBorder="1"/>
    <xf numFmtId="165" fontId="0" fillId="5" borderId="0" xfId="0" applyNumberFormat="1" applyFill="1"/>
    <xf numFmtId="0" fontId="0" fillId="5" borderId="0" xfId="0" applyFill="1"/>
    <xf numFmtId="165" fontId="4" fillId="5" borderId="3" xfId="1" applyNumberFormat="1" applyFont="1" applyFill="1" applyBorder="1"/>
    <xf numFmtId="165" fontId="4" fillId="5" borderId="13" xfId="1" applyNumberFormat="1" applyFont="1" applyFill="1" applyBorder="1"/>
    <xf numFmtId="165" fontId="2" fillId="5" borderId="3" xfId="1" applyNumberFormat="1" applyFont="1" applyFill="1" applyBorder="1"/>
    <xf numFmtId="165" fontId="2" fillId="5" borderId="1" xfId="2" applyNumberFormat="1" applyFont="1" applyFill="1" applyBorder="1"/>
    <xf numFmtId="165" fontId="6" fillId="6" borderId="15" xfId="1" applyNumberFormat="1" applyFont="1" applyFill="1" applyBorder="1"/>
    <xf numFmtId="165" fontId="4" fillId="6" borderId="15" xfId="1" applyNumberFormat="1" applyFont="1" applyFill="1" applyBorder="1"/>
    <xf numFmtId="0" fontId="0" fillId="6" borderId="0" xfId="0" applyFill="1"/>
    <xf numFmtId="165" fontId="10" fillId="6" borderId="17" xfId="1" applyNumberFormat="1" applyFont="1" applyFill="1" applyBorder="1"/>
    <xf numFmtId="165" fontId="2" fillId="6" borderId="17" xfId="1" applyNumberFormat="1" applyFont="1" applyFill="1" applyBorder="1"/>
    <xf numFmtId="165" fontId="3" fillId="6" borderId="17" xfId="1" applyNumberFormat="1" applyFont="1" applyFill="1" applyBorder="1"/>
    <xf numFmtId="0" fontId="16" fillId="0" borderId="0" xfId="0" applyFont="1"/>
    <xf numFmtId="165" fontId="0" fillId="0" borderId="0" xfId="0" applyNumberFormat="1" applyFill="1"/>
    <xf numFmtId="0" fontId="17" fillId="0" borderId="0" xfId="0" applyFont="1"/>
    <xf numFmtId="0" fontId="17" fillId="0" borderId="1" xfId="0" applyFont="1" applyBorder="1"/>
    <xf numFmtId="165" fontId="17" fillId="0" borderId="1" xfId="1" applyNumberFormat="1" applyFont="1" applyBorder="1"/>
    <xf numFmtId="165" fontId="18" fillId="0" borderId="1" xfId="0" applyNumberFormat="1" applyFont="1" applyBorder="1"/>
    <xf numFmtId="0" fontId="18" fillId="0" borderId="0" xfId="0" applyFont="1"/>
    <xf numFmtId="0" fontId="17" fillId="0" borderId="1" xfId="0" applyFont="1" applyBorder="1" applyAlignment="1">
      <alignment wrapText="1"/>
    </xf>
    <xf numFmtId="0" fontId="0" fillId="0" borderId="0" xfId="0" applyAlignment="1">
      <alignment wrapText="1"/>
    </xf>
    <xf numFmtId="0" fontId="20" fillId="0" borderId="6" xfId="0" applyFont="1" applyBorder="1" applyAlignment="1">
      <alignment horizontal="center" wrapText="1"/>
    </xf>
    <xf numFmtId="0" fontId="21" fillId="0" borderId="0" xfId="0" applyFont="1"/>
    <xf numFmtId="0" fontId="21" fillId="0" borderId="0" xfId="0" applyFont="1" applyFill="1" applyBorder="1"/>
    <xf numFmtId="0" fontId="20" fillId="0" borderId="6" xfId="0" applyFont="1" applyBorder="1" applyAlignment="1">
      <alignment horizontal="center"/>
    </xf>
    <xf numFmtId="165" fontId="20" fillId="0" borderId="6" xfId="0" applyNumberFormat="1" applyFont="1" applyBorder="1" applyAlignment="1">
      <alignment horizontal="center"/>
    </xf>
    <xf numFmtId="0" fontId="0" fillId="0" borderId="0" xfId="0" applyBorder="1"/>
    <xf numFmtId="0" fontId="22" fillId="2" borderId="1" xfId="0" applyFont="1" applyFill="1" applyBorder="1" applyAlignment="1">
      <alignment horizontal="left"/>
    </xf>
    <xf numFmtId="0" fontId="22" fillId="3" borderId="1" xfId="0" applyFont="1" applyFill="1" applyBorder="1" applyAlignment="1">
      <alignment horizontal="center" wrapText="1"/>
    </xf>
    <xf numFmtId="165" fontId="22" fillId="3" borderId="1" xfId="1" quotePrefix="1" applyNumberFormat="1" applyFont="1" applyFill="1" applyBorder="1" applyAlignment="1">
      <alignment horizontal="center" vertical="center" wrapText="1"/>
    </xf>
    <xf numFmtId="166" fontId="22" fillId="3" borderId="1" xfId="1" quotePrefix="1" applyNumberFormat="1" applyFont="1" applyFill="1" applyBorder="1" applyAlignment="1">
      <alignment horizontal="center" vertical="center" wrapText="1"/>
    </xf>
    <xf numFmtId="167" fontId="22" fillId="0" borderId="0" xfId="1" applyNumberFormat="1" applyFont="1" applyFill="1" applyBorder="1" applyAlignment="1">
      <alignment horizontal="center" wrapText="1"/>
    </xf>
    <xf numFmtId="0" fontId="22" fillId="0" borderId="0" xfId="0" applyFont="1" applyFill="1" applyBorder="1" applyAlignment="1">
      <alignment horizontal="center" wrapText="1"/>
    </xf>
    <xf numFmtId="0" fontId="23" fillId="0" borderId="1" xfId="0" quotePrefix="1" applyNumberFormat="1" applyFont="1" applyFill="1" applyBorder="1" applyAlignment="1">
      <alignment horizontal="left"/>
    </xf>
    <xf numFmtId="0" fontId="23" fillId="0" borderId="1" xfId="0" applyFont="1" applyFill="1" applyBorder="1" applyAlignment="1">
      <alignment wrapText="1"/>
    </xf>
    <xf numFmtId="165" fontId="23" fillId="0" borderId="1" xfId="1" applyNumberFormat="1" applyFont="1" applyFill="1" applyBorder="1" applyAlignment="1">
      <alignment vertical="top" wrapText="1"/>
    </xf>
    <xf numFmtId="0" fontId="3" fillId="0" borderId="0" xfId="0" applyFont="1" applyFill="1" applyBorder="1"/>
    <xf numFmtId="165" fontId="3" fillId="0" borderId="0" xfId="1" applyNumberFormat="1" applyFont="1" applyFill="1" applyBorder="1" applyAlignment="1">
      <alignment vertical="top" wrapText="1"/>
    </xf>
    <xf numFmtId="165" fontId="2" fillId="0" borderId="0" xfId="1" applyNumberFormat="1" applyFont="1" applyFill="1" applyBorder="1" applyAlignment="1">
      <alignment vertical="top" wrapText="1"/>
    </xf>
    <xf numFmtId="167" fontId="22" fillId="0" borderId="0" xfId="0" applyNumberFormat="1" applyFont="1" applyFill="1" applyBorder="1" applyAlignment="1">
      <alignment horizontal="center" wrapText="1"/>
    </xf>
    <xf numFmtId="165" fontId="22" fillId="0" borderId="0" xfId="1" applyNumberFormat="1" applyFont="1" applyFill="1" applyBorder="1"/>
    <xf numFmtId="165" fontId="22" fillId="0" borderId="0" xfId="1" applyNumberFormat="1" applyFont="1" applyFill="1" applyBorder="1" applyAlignment="1">
      <alignment wrapText="1"/>
    </xf>
    <xf numFmtId="0" fontId="22" fillId="0" borderId="0" xfId="0" applyFont="1" applyFill="1" applyBorder="1"/>
    <xf numFmtId="41" fontId="21" fillId="0" borderId="0" xfId="0" applyNumberFormat="1" applyFont="1" applyFill="1" applyBorder="1"/>
    <xf numFmtId="41" fontId="22" fillId="0" borderId="0" xfId="0" applyNumberFormat="1" applyFont="1" applyFill="1" applyBorder="1" applyAlignment="1">
      <alignment horizontal="center" wrapText="1"/>
    </xf>
    <xf numFmtId="165" fontId="20" fillId="0" borderId="0" xfId="1" applyNumberFormat="1" applyFont="1" applyFill="1" applyBorder="1"/>
    <xf numFmtId="0" fontId="20" fillId="0" borderId="0" xfId="0" applyFont="1" applyFill="1" applyBorder="1"/>
    <xf numFmtId="167" fontId="20" fillId="0" borderId="0" xfId="1" applyNumberFormat="1" applyFont="1" applyFill="1" applyBorder="1"/>
    <xf numFmtId="0" fontId="24" fillId="0" borderId="0" xfId="0" applyFont="1"/>
    <xf numFmtId="0" fontId="23" fillId="0" borderId="1" xfId="0" applyFont="1" applyFill="1" applyBorder="1" applyAlignment="1">
      <alignment horizontal="left"/>
    </xf>
    <xf numFmtId="0" fontId="23" fillId="0" borderId="1" xfId="0" applyFont="1" applyFill="1" applyBorder="1" applyAlignment="1">
      <alignment horizontal="left" wrapText="1"/>
    </xf>
    <xf numFmtId="165" fontId="23" fillId="0" borderId="1" xfId="1" quotePrefix="1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wrapText="1"/>
    </xf>
    <xf numFmtId="165" fontId="3" fillId="0" borderId="0" xfId="1" quotePrefix="1" applyNumberFormat="1" applyFont="1" applyFill="1" applyBorder="1" applyAlignment="1">
      <alignment vertical="top" wrapText="1"/>
    </xf>
    <xf numFmtId="165" fontId="3" fillId="0" borderId="0" xfId="1" quotePrefix="1" applyNumberFormat="1" applyFont="1" applyFill="1" applyBorder="1" applyAlignment="1">
      <alignment horizontal="center" vertical="center" wrapText="1"/>
    </xf>
    <xf numFmtId="165" fontId="2" fillId="0" borderId="0" xfId="1" quotePrefix="1" applyNumberFormat="1" applyFont="1" applyFill="1" applyBorder="1" applyAlignment="1">
      <alignment horizontal="center" vertical="center" wrapText="1"/>
    </xf>
    <xf numFmtId="0" fontId="6" fillId="0" borderId="0" xfId="0" applyFont="1" applyFill="1" applyBorder="1"/>
    <xf numFmtId="3" fontId="20" fillId="0" borderId="0" xfId="1" applyNumberFormat="1" applyFont="1" applyFill="1" applyBorder="1" applyAlignment="1">
      <alignment vertical="center"/>
    </xf>
    <xf numFmtId="165" fontId="23" fillId="0" borderId="11" xfId="1" applyNumberFormat="1" applyFont="1" applyFill="1" applyBorder="1" applyAlignment="1">
      <alignment wrapText="1"/>
    </xf>
    <xf numFmtId="164" fontId="22" fillId="0" borderId="0" xfId="1" applyFont="1" applyFill="1" applyBorder="1"/>
    <xf numFmtId="164" fontId="20" fillId="0" borderId="0" xfId="1" applyFont="1" applyFill="1" applyBorder="1"/>
    <xf numFmtId="165" fontId="20" fillId="0" borderId="0" xfId="1" applyNumberFormat="1" applyFont="1" applyFill="1" applyBorder="1" applyAlignment="1">
      <alignment wrapText="1"/>
    </xf>
    <xf numFmtId="41" fontId="20" fillId="0" borderId="0" xfId="1" applyNumberFormat="1" applyFont="1" applyFill="1" applyBorder="1" applyAlignment="1">
      <alignment vertical="center"/>
    </xf>
    <xf numFmtId="165" fontId="23" fillId="0" borderId="1" xfId="1" applyNumberFormat="1" applyFont="1" applyFill="1" applyBorder="1" applyAlignment="1">
      <alignment wrapText="1"/>
    </xf>
    <xf numFmtId="165" fontId="23" fillId="4" borderId="1" xfId="1" applyNumberFormat="1" applyFont="1" applyFill="1" applyBorder="1" applyAlignment="1">
      <alignment wrapText="1"/>
    </xf>
    <xf numFmtId="167" fontId="23" fillId="0" borderId="1" xfId="0" applyNumberFormat="1" applyFont="1" applyFill="1" applyBorder="1" applyAlignment="1">
      <alignment horizontal="center" wrapText="1"/>
    </xf>
    <xf numFmtId="165" fontId="3" fillId="4" borderId="0" xfId="1" applyNumberFormat="1" applyFont="1" applyFill="1" applyBorder="1"/>
    <xf numFmtId="165" fontId="23" fillId="0" borderId="1" xfId="1" applyNumberFormat="1" applyFont="1" applyFill="1" applyBorder="1"/>
    <xf numFmtId="167" fontId="20" fillId="0" borderId="0" xfId="0" applyNumberFormat="1" applyFont="1" applyFill="1" applyBorder="1"/>
    <xf numFmtId="0" fontId="25" fillId="0" borderId="0" xfId="0" applyFont="1"/>
    <xf numFmtId="165" fontId="15" fillId="0" borderId="0" xfId="1" applyNumberFormat="1" applyFont="1" applyFill="1" applyBorder="1"/>
    <xf numFmtId="0" fontId="25" fillId="0" borderId="0" xfId="0" applyFont="1" applyFill="1" applyBorder="1"/>
    <xf numFmtId="0" fontId="22" fillId="0" borderId="0" xfId="0" quotePrefix="1" applyNumberFormat="1" applyFont="1" applyFill="1" applyBorder="1" applyAlignment="1">
      <alignment horizontal="left"/>
    </xf>
    <xf numFmtId="0" fontId="21" fillId="0" borderId="0" xfId="0" applyFont="1" applyFill="1" applyBorder="1" applyAlignment="1">
      <alignment wrapText="1"/>
    </xf>
    <xf numFmtId="165" fontId="23" fillId="0" borderId="0" xfId="1" applyNumberFormat="1" applyFont="1" applyFill="1" applyBorder="1" applyAlignment="1">
      <alignment vertical="top" wrapText="1"/>
    </xf>
    <xf numFmtId="0" fontId="21" fillId="0" borderId="0" xfId="0" applyFont="1" applyAlignment="1">
      <alignment wrapText="1"/>
    </xf>
    <xf numFmtId="165" fontId="21" fillId="0" borderId="0" xfId="0" applyNumberFormat="1" applyFont="1"/>
    <xf numFmtId="0" fontId="19" fillId="0" borderId="0" xfId="0" applyFont="1"/>
    <xf numFmtId="0" fontId="2" fillId="0" borderId="1" xfId="0" applyFont="1" applyFill="1" applyBorder="1" applyAlignment="1">
      <alignment horizontal="left"/>
    </xf>
    <xf numFmtId="165" fontId="2" fillId="0" borderId="1" xfId="1" applyNumberFormat="1" applyFont="1" applyFill="1" applyBorder="1"/>
    <xf numFmtId="0" fontId="18" fillId="0" borderId="1" xfId="0" applyFont="1" applyBorder="1"/>
    <xf numFmtId="0" fontId="18" fillId="0" borderId="1" xfId="0" applyFont="1" applyBorder="1" applyAlignment="1">
      <alignment wrapText="1"/>
    </xf>
    <xf numFmtId="0" fontId="14" fillId="0" borderId="0" xfId="0" applyFont="1" applyFill="1"/>
    <xf numFmtId="0" fontId="2" fillId="0" borderId="0" xfId="0" applyFont="1" applyFill="1" applyBorder="1" applyAlignment="1">
      <alignment horizontal="center" wrapText="1"/>
    </xf>
    <xf numFmtId="0" fontId="23" fillId="0" borderId="1" xfId="0" quotePrefix="1" applyNumberFormat="1" applyFont="1" applyFill="1" applyBorder="1" applyAlignment="1">
      <alignment horizontal="left" wrapText="1"/>
    </xf>
    <xf numFmtId="0" fontId="24" fillId="0" borderId="0" xfId="0" applyFont="1" applyAlignment="1">
      <alignment wrapText="1"/>
    </xf>
    <xf numFmtId="0" fontId="3" fillId="0" borderId="0" xfId="0" applyFont="1" applyFill="1" applyBorder="1" applyAlignment="1">
      <alignment wrapText="1"/>
    </xf>
    <xf numFmtId="0" fontId="18" fillId="0" borderId="6" xfId="0" applyFont="1" applyBorder="1" applyAlignment="1">
      <alignment horizontal="center" wrapText="1"/>
    </xf>
    <xf numFmtId="0" fontId="26" fillId="0" borderId="21" xfId="0" applyFont="1" applyBorder="1"/>
    <xf numFmtId="165" fontId="26" fillId="0" borderId="21" xfId="0" applyNumberFormat="1" applyFont="1" applyBorder="1"/>
    <xf numFmtId="165" fontId="26" fillId="0" borderId="0" xfId="0" applyNumberFormat="1" applyFont="1" applyBorder="1"/>
    <xf numFmtId="165" fontId="21" fillId="0" borderId="0" xfId="0" applyNumberFormat="1" applyFont="1" applyBorder="1"/>
    <xf numFmtId="0" fontId="21" fillId="0" borderId="0" xfId="0" applyFont="1" applyBorder="1"/>
    <xf numFmtId="0" fontId="3" fillId="0" borderId="1" xfId="0" applyFont="1" applyFill="1" applyBorder="1" applyAlignment="1">
      <alignment wrapText="1"/>
    </xf>
    <xf numFmtId="0" fontId="6" fillId="0" borderId="1" xfId="0" applyFont="1" applyFill="1" applyBorder="1" applyAlignment="1">
      <alignment wrapText="1"/>
    </xf>
    <xf numFmtId="165" fontId="3" fillId="0" borderId="11" xfId="1" applyNumberFormat="1" applyFont="1" applyFill="1" applyBorder="1" applyAlignment="1">
      <alignment wrapText="1"/>
    </xf>
    <xf numFmtId="165" fontId="3" fillId="0" borderId="1" xfId="1" applyNumberFormat="1" applyFont="1" applyFill="1" applyBorder="1" applyAlignment="1">
      <alignment wrapText="1"/>
    </xf>
    <xf numFmtId="165" fontId="3" fillId="4" borderId="1" xfId="1" applyNumberFormat="1" applyFont="1" applyFill="1" applyBorder="1" applyAlignment="1">
      <alignment wrapText="1"/>
    </xf>
    <xf numFmtId="165" fontId="6" fillId="0" borderId="1" xfId="1" applyNumberFormat="1" applyFont="1" applyFill="1" applyBorder="1" applyAlignment="1">
      <alignment wrapText="1"/>
    </xf>
    <xf numFmtId="165" fontId="2" fillId="0" borderId="1" xfId="1" applyNumberFormat="1" applyFont="1" applyFill="1" applyBorder="1" applyAlignment="1">
      <alignment wrapText="1"/>
    </xf>
    <xf numFmtId="0" fontId="5" fillId="0" borderId="0" xfId="0" applyFont="1" applyFill="1" applyBorder="1" applyAlignment="1">
      <alignment wrapText="1"/>
    </xf>
    <xf numFmtId="0" fontId="17" fillId="0" borderId="0" xfId="0" applyFont="1" applyAlignment="1">
      <alignment wrapText="1"/>
    </xf>
    <xf numFmtId="0" fontId="26" fillId="0" borderId="21" xfId="0" applyFont="1" applyBorder="1" applyAlignment="1">
      <alignment wrapText="1"/>
    </xf>
    <xf numFmtId="0" fontId="22" fillId="4" borderId="22" xfId="0" quotePrefix="1" applyNumberFormat="1" applyFont="1" applyFill="1" applyBorder="1" applyAlignment="1">
      <alignment horizontal="left"/>
    </xf>
    <xf numFmtId="165" fontId="22" fillId="4" borderId="22" xfId="1" applyNumberFormat="1" applyFont="1" applyFill="1" applyBorder="1" applyAlignment="1">
      <alignment wrapText="1"/>
    </xf>
    <xf numFmtId="165" fontId="22" fillId="4" borderId="22" xfId="1" applyNumberFormat="1" applyFont="1" applyFill="1" applyBorder="1"/>
    <xf numFmtId="0" fontId="2" fillId="0" borderId="0" xfId="0" quotePrefix="1" applyNumberFormat="1" applyFont="1" applyFill="1" applyBorder="1" applyAlignment="1">
      <alignment horizontal="left"/>
    </xf>
    <xf numFmtId="165" fontId="2" fillId="0" borderId="0" xfId="1" applyNumberFormat="1" applyFont="1" applyFill="1" applyBorder="1" applyAlignment="1">
      <alignment wrapText="1"/>
    </xf>
    <xf numFmtId="165" fontId="2" fillId="0" borderId="0" xfId="1" applyNumberFormat="1" applyFont="1" applyFill="1" applyBorder="1"/>
    <xf numFmtId="0" fontId="18" fillId="0" borderId="6" xfId="0" applyFont="1" applyBorder="1" applyAlignment="1">
      <alignment horizontal="center" wrapText="1"/>
    </xf>
    <xf numFmtId="0" fontId="20" fillId="0" borderId="6" xfId="0" applyFont="1" applyBorder="1" applyAlignment="1">
      <alignment horizontal="center" wrapText="1"/>
    </xf>
  </cellXfs>
  <cellStyles count="4">
    <cellStyle name="Comma" xfId="1" builtinId="3"/>
    <cellStyle name="Comma 2" xfId="3"/>
    <cellStyle name="Comma 3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155"/>
  <sheetViews>
    <sheetView topLeftCell="A135" zoomScaleNormal="100" workbookViewId="0">
      <selection activeCell="H19" sqref="H19"/>
    </sheetView>
  </sheetViews>
  <sheetFormatPr defaultRowHeight="15" x14ac:dyDescent="0.25"/>
  <cols>
    <col min="1" max="1" width="9.140625" style="143"/>
    <col min="2" max="2" width="39.85546875" style="86" customWidth="1"/>
    <col min="3" max="3" width="32" customWidth="1"/>
    <col min="4" max="4" width="25.42578125" customWidth="1"/>
    <col min="5" max="5" width="31.42578125" customWidth="1"/>
  </cols>
  <sheetData>
    <row r="1" spans="1:5" ht="33.75" customHeight="1" x14ac:dyDescent="0.25">
      <c r="A1" s="176" t="s">
        <v>368</v>
      </c>
      <c r="B1" s="176"/>
      <c r="C1" s="176"/>
      <c r="D1" s="176"/>
      <c r="E1" s="176"/>
    </row>
    <row r="2" spans="1:5" ht="27.75" customHeight="1" x14ac:dyDescent="0.25">
      <c r="A2" s="1" t="s">
        <v>0</v>
      </c>
      <c r="B2" s="2" t="s">
        <v>1</v>
      </c>
      <c r="C2" s="3" t="s">
        <v>2</v>
      </c>
      <c r="D2" s="3" t="s">
        <v>3</v>
      </c>
      <c r="E2" s="3" t="s">
        <v>357</v>
      </c>
    </row>
    <row r="3" spans="1:5" x14ac:dyDescent="0.25">
      <c r="A3" s="4" t="s">
        <v>4</v>
      </c>
      <c r="B3" s="159" t="s">
        <v>5</v>
      </c>
      <c r="C3" s="5">
        <f>'consolidated position'!P5</f>
        <v>17431085815</v>
      </c>
      <c r="D3" s="5">
        <f>'consolidated position'!I5</f>
        <v>15284491801</v>
      </c>
      <c r="E3" s="6">
        <f t="shared" ref="E3:E35" si="0">C3+D3</f>
        <v>32715577616</v>
      </c>
    </row>
    <row r="4" spans="1:5" x14ac:dyDescent="0.25">
      <c r="A4" s="4" t="s">
        <v>6</v>
      </c>
      <c r="B4" s="159" t="s">
        <v>7</v>
      </c>
      <c r="C4" s="5">
        <f>'consolidated position'!P6</f>
        <v>0</v>
      </c>
      <c r="D4" s="5">
        <f>'consolidated position'!I6</f>
        <v>0</v>
      </c>
      <c r="E4" s="6">
        <f t="shared" si="0"/>
        <v>0</v>
      </c>
    </row>
    <row r="5" spans="1:5" x14ac:dyDescent="0.25">
      <c r="A5" s="4" t="s">
        <v>8</v>
      </c>
      <c r="B5" s="159" t="s">
        <v>9</v>
      </c>
      <c r="C5" s="5">
        <f>'consolidated position'!P7</f>
        <v>0</v>
      </c>
      <c r="D5" s="5">
        <f>'consolidated position'!I7</f>
        <v>1203346116</v>
      </c>
      <c r="E5" s="6">
        <f t="shared" si="0"/>
        <v>1203346116</v>
      </c>
    </row>
    <row r="6" spans="1:5" x14ac:dyDescent="0.25">
      <c r="A6" s="4" t="s">
        <v>10</v>
      </c>
      <c r="B6" s="159" t="s">
        <v>11</v>
      </c>
      <c r="C6" s="5">
        <f>'consolidated position'!P8</f>
        <v>536461633580</v>
      </c>
      <c r="D6" s="5">
        <f>'consolidated position'!I8</f>
        <v>182024537978</v>
      </c>
      <c r="E6" s="6">
        <f t="shared" si="0"/>
        <v>718486171558</v>
      </c>
    </row>
    <row r="7" spans="1:5" x14ac:dyDescent="0.25">
      <c r="A7" s="4" t="s">
        <v>12</v>
      </c>
      <c r="B7" s="159" t="s">
        <v>13</v>
      </c>
      <c r="C7" s="5">
        <f>'consolidated position'!P9</f>
        <v>0</v>
      </c>
      <c r="D7" s="5">
        <f>'consolidated position'!I9</f>
        <v>2637959033</v>
      </c>
      <c r="E7" s="6">
        <f t="shared" si="0"/>
        <v>2637959033</v>
      </c>
    </row>
    <row r="8" spans="1:5" x14ac:dyDescent="0.25">
      <c r="A8" s="4" t="s">
        <v>14</v>
      </c>
      <c r="B8" s="159" t="s">
        <v>15</v>
      </c>
      <c r="C8" s="5">
        <f>'consolidated position'!P10</f>
        <v>0</v>
      </c>
      <c r="D8" s="5">
        <f>'consolidated position'!I10</f>
        <v>49617793649</v>
      </c>
      <c r="E8" s="6">
        <f t="shared" si="0"/>
        <v>49617793649</v>
      </c>
    </row>
    <row r="9" spans="1:5" ht="29.25" customHeight="1" x14ac:dyDescent="0.25">
      <c r="A9" s="4" t="s">
        <v>16</v>
      </c>
      <c r="B9" s="159" t="s">
        <v>17</v>
      </c>
      <c r="C9" s="5">
        <f>'consolidated position'!P11</f>
        <v>0</v>
      </c>
      <c r="D9" s="5">
        <f>'consolidated position'!I11</f>
        <v>673317206100</v>
      </c>
      <c r="E9" s="6">
        <f t="shared" si="0"/>
        <v>673317206100</v>
      </c>
    </row>
    <row r="10" spans="1:5" x14ac:dyDescent="0.25">
      <c r="A10" s="4" t="s">
        <v>18</v>
      </c>
      <c r="B10" s="159" t="s">
        <v>19</v>
      </c>
      <c r="C10" s="5">
        <f>'consolidated position'!P12</f>
        <v>0</v>
      </c>
      <c r="D10" s="5">
        <f>'consolidated position'!I12</f>
        <v>136596164400</v>
      </c>
      <c r="E10" s="6">
        <f t="shared" si="0"/>
        <v>136596164400</v>
      </c>
    </row>
    <row r="11" spans="1:5" x14ac:dyDescent="0.25">
      <c r="A11" s="4" t="s">
        <v>20</v>
      </c>
      <c r="B11" s="159" t="s">
        <v>21</v>
      </c>
      <c r="C11" s="5">
        <f>'consolidated position'!P13</f>
        <v>0</v>
      </c>
      <c r="D11" s="5">
        <f>'consolidated position'!I13</f>
        <v>1985463253</v>
      </c>
      <c r="E11" s="6">
        <f t="shared" si="0"/>
        <v>1985463253</v>
      </c>
    </row>
    <row r="12" spans="1:5" x14ac:dyDescent="0.25">
      <c r="A12" s="4" t="s">
        <v>22</v>
      </c>
      <c r="B12" s="159" t="s">
        <v>23</v>
      </c>
      <c r="C12" s="5">
        <f>'consolidated position'!P14</f>
        <v>0</v>
      </c>
      <c r="D12" s="5">
        <f>'consolidated position'!I14</f>
        <v>24219323401</v>
      </c>
      <c r="E12" s="6">
        <f t="shared" si="0"/>
        <v>24219323401</v>
      </c>
    </row>
    <row r="13" spans="1:5" x14ac:dyDescent="0.25">
      <c r="A13" s="4" t="s">
        <v>24</v>
      </c>
      <c r="B13" s="159" t="s">
        <v>25</v>
      </c>
      <c r="C13" s="5">
        <f>'consolidated position'!P15</f>
        <v>0</v>
      </c>
      <c r="D13" s="5">
        <f>'consolidated position'!I15</f>
        <v>30821116139</v>
      </c>
      <c r="E13" s="6">
        <f t="shared" si="0"/>
        <v>30821116139</v>
      </c>
    </row>
    <row r="14" spans="1:5" x14ac:dyDescent="0.25">
      <c r="A14" s="4" t="s">
        <v>26</v>
      </c>
      <c r="B14" s="159" t="s">
        <v>27</v>
      </c>
      <c r="C14" s="5">
        <f>'consolidated position'!P16</f>
        <v>0</v>
      </c>
      <c r="D14" s="5">
        <f>'consolidated position'!I16</f>
        <v>10390898931</v>
      </c>
      <c r="E14" s="6">
        <f t="shared" si="0"/>
        <v>10390898931</v>
      </c>
    </row>
    <row r="15" spans="1:5" x14ac:dyDescent="0.25">
      <c r="A15" s="4" t="s">
        <v>28</v>
      </c>
      <c r="B15" s="159" t="s">
        <v>29</v>
      </c>
      <c r="C15" s="5">
        <f>'consolidated position'!P17</f>
        <v>0</v>
      </c>
      <c r="D15" s="5">
        <f>'consolidated position'!I17</f>
        <v>13969113161</v>
      </c>
      <c r="E15" s="6">
        <f t="shared" si="0"/>
        <v>13969113161</v>
      </c>
    </row>
    <row r="16" spans="1:5" x14ac:dyDescent="0.25">
      <c r="A16" s="4" t="s">
        <v>30</v>
      </c>
      <c r="B16" s="159" t="s">
        <v>31</v>
      </c>
      <c r="C16" s="5">
        <f>'consolidated position'!P18</f>
        <v>0</v>
      </c>
      <c r="D16" s="5">
        <f>'consolidated position'!I18</f>
        <v>8869269153</v>
      </c>
      <c r="E16" s="6">
        <f t="shared" si="0"/>
        <v>8869269153</v>
      </c>
    </row>
    <row r="17" spans="1:5" x14ac:dyDescent="0.25">
      <c r="A17" s="4" t="s">
        <v>32</v>
      </c>
      <c r="B17" s="159" t="s">
        <v>33</v>
      </c>
      <c r="C17" s="5">
        <f>'consolidated position'!P19</f>
        <v>0</v>
      </c>
      <c r="D17" s="5">
        <f>'consolidated position'!I19</f>
        <v>6375267800</v>
      </c>
      <c r="E17" s="6">
        <f t="shared" si="0"/>
        <v>6375267800</v>
      </c>
    </row>
    <row r="18" spans="1:5" x14ac:dyDescent="0.25">
      <c r="A18" s="4" t="s">
        <v>34</v>
      </c>
      <c r="B18" s="159" t="s">
        <v>35</v>
      </c>
      <c r="C18" s="5">
        <f>'consolidated position'!P20</f>
        <v>0</v>
      </c>
      <c r="D18" s="5">
        <f>'consolidated position'!I20</f>
        <v>112107429</v>
      </c>
      <c r="E18" s="6">
        <f t="shared" si="0"/>
        <v>112107429</v>
      </c>
    </row>
    <row r="19" spans="1:5" x14ac:dyDescent="0.25">
      <c r="A19" s="4" t="s">
        <v>36</v>
      </c>
      <c r="B19" s="159" t="s">
        <v>37</v>
      </c>
      <c r="C19" s="5">
        <f>'consolidated position'!P21</f>
        <v>734148507</v>
      </c>
      <c r="D19" s="5">
        <f>'consolidated position'!I21</f>
        <v>2359198095</v>
      </c>
      <c r="E19" s="6">
        <f t="shared" si="0"/>
        <v>3093346602</v>
      </c>
    </row>
    <row r="20" spans="1:5" x14ac:dyDescent="0.25">
      <c r="A20" s="4" t="s">
        <v>38</v>
      </c>
      <c r="B20" s="159" t="s">
        <v>39</v>
      </c>
      <c r="C20" s="5">
        <f>'consolidated position'!P22</f>
        <v>0</v>
      </c>
      <c r="D20" s="5">
        <f>'consolidated position'!I22</f>
        <v>5164602901</v>
      </c>
      <c r="E20" s="6">
        <f t="shared" si="0"/>
        <v>5164602901</v>
      </c>
    </row>
    <row r="21" spans="1:5" x14ac:dyDescent="0.25">
      <c r="A21" s="4" t="s">
        <v>40</v>
      </c>
      <c r="B21" s="159" t="s">
        <v>41</v>
      </c>
      <c r="C21" s="5">
        <f>'consolidated position'!P23</f>
        <v>0</v>
      </c>
      <c r="D21" s="5">
        <f>'consolidated position'!I23</f>
        <v>19811710467</v>
      </c>
      <c r="E21" s="6">
        <f t="shared" si="0"/>
        <v>19811710467</v>
      </c>
    </row>
    <row r="22" spans="1:5" x14ac:dyDescent="0.25">
      <c r="A22" s="4" t="s">
        <v>42</v>
      </c>
      <c r="B22" s="159" t="s">
        <v>43</v>
      </c>
      <c r="C22" s="5">
        <f>'consolidated position'!P24</f>
        <v>0</v>
      </c>
      <c r="D22" s="5">
        <f>'consolidated position'!I24</f>
        <v>4151600971</v>
      </c>
      <c r="E22" s="6">
        <f t="shared" si="0"/>
        <v>4151600971</v>
      </c>
    </row>
    <row r="23" spans="1:5" x14ac:dyDescent="0.25">
      <c r="A23" s="4" t="s">
        <v>44</v>
      </c>
      <c r="B23" s="159" t="s">
        <v>45</v>
      </c>
      <c r="C23" s="5">
        <f>'consolidated position'!P25</f>
        <v>0</v>
      </c>
      <c r="D23" s="5">
        <f>'consolidated position'!I25</f>
        <v>2257944148</v>
      </c>
      <c r="E23" s="6">
        <f t="shared" si="0"/>
        <v>2257944148</v>
      </c>
    </row>
    <row r="24" spans="1:5" x14ac:dyDescent="0.25">
      <c r="A24" s="4" t="s">
        <v>46</v>
      </c>
      <c r="B24" s="159" t="s">
        <v>47</v>
      </c>
      <c r="C24" s="5">
        <f>'consolidated position'!P26</f>
        <v>0</v>
      </c>
      <c r="D24" s="5">
        <f>'consolidated position'!I26</f>
        <v>5623092310</v>
      </c>
      <c r="E24" s="6">
        <f t="shared" si="0"/>
        <v>5623092310</v>
      </c>
    </row>
    <row r="25" spans="1:5" x14ac:dyDescent="0.25">
      <c r="A25" s="4" t="s">
        <v>48</v>
      </c>
      <c r="B25" s="159" t="s">
        <v>49</v>
      </c>
      <c r="C25" s="5">
        <f>'consolidated position'!P33</f>
        <v>1745924499</v>
      </c>
      <c r="D25" s="5">
        <f>'consolidated position'!I33</f>
        <v>378036482</v>
      </c>
      <c r="E25" s="6">
        <f t="shared" si="0"/>
        <v>2123960981</v>
      </c>
    </row>
    <row r="26" spans="1:5" x14ac:dyDescent="0.25">
      <c r="A26" s="4" t="s">
        <v>50</v>
      </c>
      <c r="B26" s="159" t="s">
        <v>51</v>
      </c>
      <c r="C26" s="5">
        <f>'consolidated position'!P34</f>
        <v>0</v>
      </c>
      <c r="D26" s="5">
        <f>'consolidated position'!I34</f>
        <v>4397239667</v>
      </c>
      <c r="E26" s="6">
        <f t="shared" si="0"/>
        <v>4397239667</v>
      </c>
    </row>
    <row r="27" spans="1:5" x14ac:dyDescent="0.25">
      <c r="A27" s="4" t="s">
        <v>52</v>
      </c>
      <c r="B27" s="159" t="s">
        <v>53</v>
      </c>
      <c r="C27" s="5">
        <f>'consolidated position'!P35</f>
        <v>0</v>
      </c>
      <c r="D27" s="5">
        <f>'consolidated position'!I35</f>
        <v>36037419</v>
      </c>
      <c r="E27" s="6">
        <f t="shared" si="0"/>
        <v>36037419</v>
      </c>
    </row>
    <row r="28" spans="1:5" x14ac:dyDescent="0.25">
      <c r="A28" s="4" t="s">
        <v>54</v>
      </c>
      <c r="B28" s="159" t="s">
        <v>55</v>
      </c>
      <c r="C28" s="5">
        <f>'consolidated position'!P36</f>
        <v>0</v>
      </c>
      <c r="D28" s="5">
        <f>'consolidated position'!I36</f>
        <v>1031946317</v>
      </c>
      <c r="E28" s="6">
        <f t="shared" si="0"/>
        <v>1031946317</v>
      </c>
    </row>
    <row r="29" spans="1:5" x14ac:dyDescent="0.25">
      <c r="A29" s="4" t="s">
        <v>56</v>
      </c>
      <c r="B29" s="159" t="s">
        <v>57</v>
      </c>
      <c r="C29" s="5">
        <f>'consolidated position'!P37</f>
        <v>0</v>
      </c>
      <c r="D29" s="5">
        <f>'consolidated position'!I37</f>
        <v>0</v>
      </c>
      <c r="E29" s="6">
        <f t="shared" si="0"/>
        <v>0</v>
      </c>
    </row>
    <row r="30" spans="1:5" x14ac:dyDescent="0.25">
      <c r="A30" s="4" t="s">
        <v>58</v>
      </c>
      <c r="B30" s="159" t="s">
        <v>59</v>
      </c>
      <c r="C30" s="5">
        <f>'consolidated position'!P38</f>
        <v>0</v>
      </c>
      <c r="D30" s="5">
        <f>'consolidated position'!I38</f>
        <v>2741547513</v>
      </c>
      <c r="E30" s="6">
        <f t="shared" si="0"/>
        <v>2741547513</v>
      </c>
    </row>
    <row r="31" spans="1:5" x14ac:dyDescent="0.25">
      <c r="A31" s="4" t="s">
        <v>60</v>
      </c>
      <c r="B31" s="159" t="s">
        <v>61</v>
      </c>
      <c r="C31" s="5">
        <f>'consolidated position'!P39</f>
        <v>0</v>
      </c>
      <c r="D31" s="5">
        <f>'consolidated position'!I39</f>
        <v>166554817</v>
      </c>
      <c r="E31" s="6">
        <f t="shared" si="0"/>
        <v>166554817</v>
      </c>
    </row>
    <row r="32" spans="1:5" x14ac:dyDescent="0.25">
      <c r="A32" s="4" t="s">
        <v>62</v>
      </c>
      <c r="B32" s="159" t="s">
        <v>63</v>
      </c>
      <c r="C32" s="5">
        <f>'consolidated position'!P40</f>
        <v>0</v>
      </c>
      <c r="D32" s="5">
        <f>'consolidated position'!I40</f>
        <v>6657474</v>
      </c>
      <c r="E32" s="6">
        <f t="shared" si="0"/>
        <v>6657474</v>
      </c>
    </row>
    <row r="33" spans="1:5" s="36" customFormat="1" x14ac:dyDescent="0.25">
      <c r="A33" s="4" t="s">
        <v>358</v>
      </c>
      <c r="B33" s="159" t="s">
        <v>338</v>
      </c>
      <c r="C33" s="5">
        <f>'consolidated position'!P80</f>
        <v>0</v>
      </c>
      <c r="D33" s="5">
        <f>'consolidated position'!I80</f>
        <v>0</v>
      </c>
      <c r="E33" s="6">
        <f t="shared" si="0"/>
        <v>0</v>
      </c>
    </row>
    <row r="34" spans="1:5" x14ac:dyDescent="0.25">
      <c r="A34" s="144" t="s">
        <v>157</v>
      </c>
      <c r="B34" s="9" t="s">
        <v>158</v>
      </c>
      <c r="C34" s="35">
        <f>'consolidated position'!P41</f>
        <v>0</v>
      </c>
      <c r="D34" s="10">
        <f>'consolidated position'!I41</f>
        <v>527926031</v>
      </c>
      <c r="E34" s="11">
        <f t="shared" si="0"/>
        <v>527926031</v>
      </c>
    </row>
    <row r="35" spans="1:5" x14ac:dyDescent="0.25">
      <c r="A35" s="4" t="s">
        <v>64</v>
      </c>
      <c r="B35" s="159" t="s">
        <v>65</v>
      </c>
      <c r="C35" s="5">
        <f>'consolidated position'!P42</f>
        <v>0</v>
      </c>
      <c r="D35" s="5">
        <f>'consolidated position'!I42</f>
        <v>0</v>
      </c>
      <c r="E35" s="6">
        <f t="shared" si="0"/>
        <v>0</v>
      </c>
    </row>
    <row r="36" spans="1:5" x14ac:dyDescent="0.25">
      <c r="A36" s="4" t="s">
        <v>66</v>
      </c>
      <c r="B36" s="159" t="s">
        <v>67</v>
      </c>
      <c r="C36" s="5">
        <f>'consolidated position'!P43</f>
        <v>0</v>
      </c>
      <c r="D36" s="5">
        <f>'consolidated position'!I43</f>
        <v>222134858224</v>
      </c>
      <c r="E36" s="6">
        <f t="shared" ref="E36:E74" si="1">C36+D36</f>
        <v>222134858224</v>
      </c>
    </row>
    <row r="37" spans="1:5" x14ac:dyDescent="0.25">
      <c r="A37" s="4" t="s">
        <v>68</v>
      </c>
      <c r="B37" s="159" t="s">
        <v>69</v>
      </c>
      <c r="C37" s="5">
        <f>'consolidated position'!P44</f>
        <v>0</v>
      </c>
      <c r="D37" s="5">
        <f>'consolidated position'!I44</f>
        <v>13405150</v>
      </c>
      <c r="E37" s="6">
        <f t="shared" si="1"/>
        <v>13405150</v>
      </c>
    </row>
    <row r="38" spans="1:5" x14ac:dyDescent="0.25">
      <c r="A38" s="4" t="s">
        <v>70</v>
      </c>
      <c r="B38" s="159" t="s">
        <v>71</v>
      </c>
      <c r="C38" s="5">
        <f>'consolidated position'!P45</f>
        <v>0</v>
      </c>
      <c r="D38" s="5">
        <f>'consolidated position'!I45</f>
        <v>1102229253</v>
      </c>
      <c r="E38" s="6">
        <f t="shared" si="1"/>
        <v>1102229253</v>
      </c>
    </row>
    <row r="39" spans="1:5" x14ac:dyDescent="0.25">
      <c r="A39" s="4" t="s">
        <v>72</v>
      </c>
      <c r="B39" s="159" t="s">
        <v>73</v>
      </c>
      <c r="C39" s="5">
        <f>'consolidated position'!P46</f>
        <v>0</v>
      </c>
      <c r="D39" s="5">
        <f>'consolidated position'!I46</f>
        <v>137254602960</v>
      </c>
      <c r="E39" s="6">
        <f t="shared" si="1"/>
        <v>137254602960</v>
      </c>
    </row>
    <row r="40" spans="1:5" x14ac:dyDescent="0.25">
      <c r="A40" s="4" t="s">
        <v>74</v>
      </c>
      <c r="B40" s="159" t="s">
        <v>75</v>
      </c>
      <c r="C40" s="5">
        <f>'consolidated position'!P47</f>
        <v>0</v>
      </c>
      <c r="D40" s="5">
        <f>'consolidated position'!I47</f>
        <v>74793846</v>
      </c>
      <c r="E40" s="6">
        <f t="shared" si="1"/>
        <v>74793846</v>
      </c>
    </row>
    <row r="41" spans="1:5" x14ac:dyDescent="0.25">
      <c r="A41" s="4" t="s">
        <v>76</v>
      </c>
      <c r="B41" s="159" t="s">
        <v>77</v>
      </c>
      <c r="C41" s="5">
        <f>'consolidated position'!P48</f>
        <v>0</v>
      </c>
      <c r="D41" s="5">
        <f>'consolidated position'!I48</f>
        <v>213411093</v>
      </c>
      <c r="E41" s="6">
        <f t="shared" si="1"/>
        <v>213411093</v>
      </c>
    </row>
    <row r="42" spans="1:5" ht="15" customHeight="1" x14ac:dyDescent="0.3">
      <c r="A42" s="12">
        <v>119</v>
      </c>
      <c r="B42" s="160" t="s">
        <v>159</v>
      </c>
      <c r="C42" s="13">
        <f>'consolidated position'!P49</f>
        <v>0</v>
      </c>
      <c r="D42" s="13">
        <f>'consolidated position'!I49</f>
        <v>1039240861</v>
      </c>
      <c r="E42" s="11">
        <f t="shared" si="1"/>
        <v>1039240861</v>
      </c>
    </row>
    <row r="43" spans="1:5" ht="30" x14ac:dyDescent="0.25">
      <c r="A43" s="4" t="s">
        <v>78</v>
      </c>
      <c r="B43" s="159" t="s">
        <v>79</v>
      </c>
      <c r="C43" s="5">
        <f>'consolidated position'!P50</f>
        <v>0</v>
      </c>
      <c r="D43" s="5">
        <f>'consolidated position'!I50</f>
        <v>6133140212</v>
      </c>
      <c r="E43" s="6">
        <f t="shared" si="1"/>
        <v>6133140212</v>
      </c>
    </row>
    <row r="44" spans="1:5" x14ac:dyDescent="0.25">
      <c r="A44" s="4" t="s">
        <v>80</v>
      </c>
      <c r="B44" s="159" t="s">
        <v>81</v>
      </c>
      <c r="C44" s="5">
        <f>'consolidated position'!P51</f>
        <v>0</v>
      </c>
      <c r="D44" s="5">
        <f>'consolidated position'!I51</f>
        <v>35764951</v>
      </c>
      <c r="E44" s="6">
        <f t="shared" si="1"/>
        <v>35764951</v>
      </c>
    </row>
    <row r="45" spans="1:5" ht="15" customHeight="1" x14ac:dyDescent="0.3">
      <c r="A45" s="12">
        <v>122</v>
      </c>
      <c r="B45" s="160" t="s">
        <v>160</v>
      </c>
      <c r="C45" s="13">
        <f>'consolidated position'!P52</f>
        <v>0</v>
      </c>
      <c r="D45" s="13">
        <f>'consolidated position'!I52</f>
        <v>13536388259</v>
      </c>
      <c r="E45" s="11">
        <f t="shared" si="1"/>
        <v>13536388259</v>
      </c>
    </row>
    <row r="46" spans="1:5" x14ac:dyDescent="0.25">
      <c r="A46" s="4" t="s">
        <v>82</v>
      </c>
      <c r="B46" s="159" t="s">
        <v>83</v>
      </c>
      <c r="C46" s="5">
        <f>'consolidated position'!P53</f>
        <v>0</v>
      </c>
      <c r="D46" s="5">
        <f>'consolidated position'!I53</f>
        <v>61017</v>
      </c>
      <c r="E46" s="6">
        <f t="shared" si="1"/>
        <v>61017</v>
      </c>
    </row>
    <row r="47" spans="1:5" x14ac:dyDescent="0.25">
      <c r="A47" s="4" t="s">
        <v>84</v>
      </c>
      <c r="B47" s="159" t="s">
        <v>85</v>
      </c>
      <c r="C47" s="5">
        <f>'consolidated position'!P54</f>
        <v>0</v>
      </c>
      <c r="D47" s="5">
        <f>'consolidated position'!I54</f>
        <v>879281200</v>
      </c>
      <c r="E47" s="6">
        <f t="shared" si="1"/>
        <v>879281200</v>
      </c>
    </row>
    <row r="48" spans="1:5" s="36" customFormat="1" x14ac:dyDescent="0.25">
      <c r="A48" s="4" t="s">
        <v>320</v>
      </c>
      <c r="B48" s="161" t="s">
        <v>253</v>
      </c>
      <c r="C48" s="5">
        <f>'consolidated position'!P55</f>
        <v>0</v>
      </c>
      <c r="D48" s="5">
        <f>'consolidated position'!I55</f>
        <v>30514027</v>
      </c>
      <c r="E48" s="6">
        <f t="shared" si="1"/>
        <v>30514027</v>
      </c>
    </row>
    <row r="49" spans="1:5" x14ac:dyDescent="0.25">
      <c r="A49" s="4" t="s">
        <v>86</v>
      </c>
      <c r="B49" s="159" t="s">
        <v>87</v>
      </c>
      <c r="C49" s="5">
        <f>'consolidated position'!P56</f>
        <v>0</v>
      </c>
      <c r="D49" s="5">
        <f>'consolidated position'!I56</f>
        <v>200430958</v>
      </c>
      <c r="E49" s="6">
        <f t="shared" si="1"/>
        <v>200430958</v>
      </c>
    </row>
    <row r="50" spans="1:5" s="36" customFormat="1" ht="30" x14ac:dyDescent="0.25">
      <c r="A50" s="4" t="s">
        <v>90</v>
      </c>
      <c r="B50" s="159" t="s">
        <v>91</v>
      </c>
      <c r="C50" s="5">
        <f>'consolidated position'!P57</f>
        <v>0</v>
      </c>
      <c r="D50" s="5">
        <f>'consolidated position'!I57</f>
        <v>0</v>
      </c>
      <c r="E50" s="6">
        <f t="shared" si="1"/>
        <v>0</v>
      </c>
    </row>
    <row r="51" spans="1:5" s="36" customFormat="1" x14ac:dyDescent="0.25">
      <c r="A51" s="4" t="s">
        <v>325</v>
      </c>
      <c r="B51" s="159" t="s">
        <v>326</v>
      </c>
      <c r="C51" s="5">
        <f>'consolidated position'!P97</f>
        <v>0</v>
      </c>
      <c r="D51" s="5">
        <f>'consolidated position'!I97</f>
        <v>0</v>
      </c>
      <c r="E51" s="6">
        <f t="shared" si="1"/>
        <v>0</v>
      </c>
    </row>
    <row r="52" spans="1:5" s="36" customFormat="1" x14ac:dyDescent="0.25">
      <c r="A52" s="4" t="s">
        <v>327</v>
      </c>
      <c r="B52" s="159" t="s">
        <v>328</v>
      </c>
      <c r="C52" s="5">
        <f>'consolidated position'!P58</f>
        <v>0</v>
      </c>
      <c r="D52" s="5">
        <f>'consolidated position'!I58</f>
        <v>0</v>
      </c>
      <c r="E52" s="6">
        <f t="shared" si="1"/>
        <v>0</v>
      </c>
    </row>
    <row r="53" spans="1:5" x14ac:dyDescent="0.25">
      <c r="A53" s="4" t="s">
        <v>92</v>
      </c>
      <c r="B53" s="159" t="s">
        <v>93</v>
      </c>
      <c r="C53" s="5">
        <f>'consolidated position'!P59</f>
        <v>496735002</v>
      </c>
      <c r="D53" s="5">
        <f>'consolidated position'!I59</f>
        <v>0</v>
      </c>
      <c r="E53" s="6">
        <f t="shared" si="1"/>
        <v>496735002</v>
      </c>
    </row>
    <row r="54" spans="1:5" x14ac:dyDescent="0.25">
      <c r="A54" s="4" t="s">
        <v>94</v>
      </c>
      <c r="B54" s="159" t="s">
        <v>95</v>
      </c>
      <c r="C54" s="5">
        <f>'consolidated position'!P60</f>
        <v>0</v>
      </c>
      <c r="D54" s="5">
        <f>'consolidated position'!I60</f>
        <v>3664525</v>
      </c>
      <c r="E54" s="6">
        <f t="shared" si="1"/>
        <v>3664525</v>
      </c>
    </row>
    <row r="55" spans="1:5" x14ac:dyDescent="0.25">
      <c r="A55" s="4" t="s">
        <v>96</v>
      </c>
      <c r="B55" s="159" t="s">
        <v>97</v>
      </c>
      <c r="C55" s="5">
        <f>'consolidated position'!P61</f>
        <v>0</v>
      </c>
      <c r="D55" s="5">
        <f>'consolidated position'!I61</f>
        <v>0</v>
      </c>
      <c r="E55" s="6">
        <f t="shared" si="1"/>
        <v>0</v>
      </c>
    </row>
    <row r="56" spans="1:5" x14ac:dyDescent="0.25">
      <c r="A56" s="4" t="s">
        <v>98</v>
      </c>
      <c r="B56" s="159" t="s">
        <v>99</v>
      </c>
      <c r="C56" s="5">
        <f>'consolidated position'!P62</f>
        <v>0</v>
      </c>
      <c r="D56" s="5">
        <f>'consolidated position'!I62</f>
        <v>9593107</v>
      </c>
      <c r="E56" s="6">
        <f t="shared" si="1"/>
        <v>9593107</v>
      </c>
    </row>
    <row r="57" spans="1:5" s="148" customFormat="1" x14ac:dyDescent="0.25">
      <c r="A57" s="4" t="s">
        <v>329</v>
      </c>
      <c r="B57" s="159" t="s">
        <v>330</v>
      </c>
      <c r="C57" s="5">
        <f>'consolidated position'!P82</f>
        <v>16590229142</v>
      </c>
      <c r="D57" s="5">
        <f>'consolidated position'!I82</f>
        <v>11914737344</v>
      </c>
      <c r="E57" s="6">
        <f t="shared" si="1"/>
        <v>28504966486</v>
      </c>
    </row>
    <row r="58" spans="1:5" s="36" customFormat="1" x14ac:dyDescent="0.25">
      <c r="A58" s="4" t="s">
        <v>334</v>
      </c>
      <c r="B58" s="159" t="s">
        <v>335</v>
      </c>
      <c r="C58" s="5">
        <f>'consolidated position'!P86</f>
        <v>0</v>
      </c>
      <c r="D58" s="5">
        <f>'consolidated position'!I86</f>
        <v>0</v>
      </c>
      <c r="E58" s="6">
        <f t="shared" si="1"/>
        <v>0</v>
      </c>
    </row>
    <row r="59" spans="1:5" s="36" customFormat="1" x14ac:dyDescent="0.25">
      <c r="A59" s="4" t="s">
        <v>336</v>
      </c>
      <c r="B59" s="159" t="s">
        <v>337</v>
      </c>
      <c r="C59" s="5">
        <f>'consolidated position'!P87</f>
        <v>0</v>
      </c>
      <c r="D59" s="5">
        <f>'consolidated position'!I87</f>
        <v>0</v>
      </c>
      <c r="E59" s="6">
        <f t="shared" si="1"/>
        <v>0</v>
      </c>
    </row>
    <row r="60" spans="1:5" ht="30" x14ac:dyDescent="0.25">
      <c r="A60" s="4" t="s">
        <v>100</v>
      </c>
      <c r="B60" s="159" t="s">
        <v>101</v>
      </c>
      <c r="C60" s="5">
        <f>'consolidated position'!P63</f>
        <v>0</v>
      </c>
      <c r="D60" s="5">
        <f>'consolidated position'!I63</f>
        <v>269798696</v>
      </c>
      <c r="E60" s="6">
        <f t="shared" si="1"/>
        <v>269798696</v>
      </c>
    </row>
    <row r="61" spans="1:5" s="36" customFormat="1" x14ac:dyDescent="0.25">
      <c r="A61" s="4" t="s">
        <v>321</v>
      </c>
      <c r="B61" s="161" t="s">
        <v>322</v>
      </c>
      <c r="C61" s="5">
        <f>'consolidated position'!P64</f>
        <v>0</v>
      </c>
      <c r="D61" s="5">
        <f>'consolidated position'!I64</f>
        <v>20614384</v>
      </c>
      <c r="E61" s="6">
        <f t="shared" si="1"/>
        <v>20614384</v>
      </c>
    </row>
    <row r="62" spans="1:5" x14ac:dyDescent="0.25">
      <c r="A62" s="4" t="s">
        <v>102</v>
      </c>
      <c r="B62" s="159" t="s">
        <v>103</v>
      </c>
      <c r="C62" s="5">
        <f>'consolidated position'!P65</f>
        <v>0</v>
      </c>
      <c r="D62" s="5">
        <f>'consolidated position'!I65</f>
        <v>25914626051</v>
      </c>
      <c r="E62" s="6">
        <f t="shared" si="1"/>
        <v>25914626051</v>
      </c>
    </row>
    <row r="63" spans="1:5" x14ac:dyDescent="0.25">
      <c r="A63" s="4" t="s">
        <v>104</v>
      </c>
      <c r="B63" s="159" t="s">
        <v>105</v>
      </c>
      <c r="C63" s="5">
        <f>'consolidated position'!P66</f>
        <v>0</v>
      </c>
      <c r="D63" s="5">
        <f>'consolidated position'!I66</f>
        <v>42951914818</v>
      </c>
      <c r="E63" s="6">
        <f t="shared" si="1"/>
        <v>42951914818</v>
      </c>
    </row>
    <row r="64" spans="1:5" x14ac:dyDescent="0.25">
      <c r="A64" s="4" t="s">
        <v>106</v>
      </c>
      <c r="B64" s="159" t="s">
        <v>107</v>
      </c>
      <c r="C64" s="5">
        <f>'consolidated position'!P67</f>
        <v>0</v>
      </c>
      <c r="D64" s="5">
        <f>'consolidated position'!I67</f>
        <v>40914954</v>
      </c>
      <c r="E64" s="6">
        <f t="shared" si="1"/>
        <v>40914954</v>
      </c>
    </row>
    <row r="65" spans="1:5" s="36" customFormat="1" ht="30" x14ac:dyDescent="0.25">
      <c r="A65" s="4" t="s">
        <v>323</v>
      </c>
      <c r="B65" s="159" t="s">
        <v>324</v>
      </c>
      <c r="C65" s="5">
        <f>'consolidated position'!P68</f>
        <v>0</v>
      </c>
      <c r="D65" s="5">
        <f>'consolidated position'!I68</f>
        <v>1499636</v>
      </c>
      <c r="E65" s="6">
        <f t="shared" si="1"/>
        <v>1499636</v>
      </c>
    </row>
    <row r="66" spans="1:5" x14ac:dyDescent="0.25">
      <c r="A66" s="4" t="s">
        <v>108</v>
      </c>
      <c r="B66" s="159" t="s">
        <v>109</v>
      </c>
      <c r="C66" s="5">
        <f>'consolidated position'!P69</f>
        <v>0</v>
      </c>
      <c r="D66" s="5">
        <f>'consolidated position'!I69</f>
        <v>0</v>
      </c>
      <c r="E66" s="6">
        <f t="shared" si="1"/>
        <v>0</v>
      </c>
    </row>
    <row r="67" spans="1:5" ht="30" x14ac:dyDescent="0.25">
      <c r="A67" s="4" t="s">
        <v>110</v>
      </c>
      <c r="B67" s="159" t="s">
        <v>111</v>
      </c>
      <c r="C67" s="5">
        <f>'consolidated position'!P70</f>
        <v>0</v>
      </c>
      <c r="D67" s="5">
        <f>'consolidated position'!I70</f>
        <v>25326646</v>
      </c>
      <c r="E67" s="6">
        <f t="shared" si="1"/>
        <v>25326646</v>
      </c>
    </row>
    <row r="68" spans="1:5" ht="30" x14ac:dyDescent="0.25">
      <c r="A68" s="4" t="s">
        <v>112</v>
      </c>
      <c r="B68" s="159" t="s">
        <v>113</v>
      </c>
      <c r="C68" s="5">
        <f>'consolidated position'!P71</f>
        <v>0</v>
      </c>
      <c r="D68" s="5">
        <f>'consolidated position'!I71</f>
        <v>53389242</v>
      </c>
      <c r="E68" s="6">
        <f t="shared" si="1"/>
        <v>53389242</v>
      </c>
    </row>
    <row r="69" spans="1:5" ht="15" customHeight="1" x14ac:dyDescent="0.3">
      <c r="A69" s="12">
        <v>152</v>
      </c>
      <c r="B69" s="160" t="s">
        <v>161</v>
      </c>
      <c r="C69" s="13">
        <f>'consolidated position'!P72</f>
        <v>0</v>
      </c>
      <c r="D69" s="13">
        <f>'consolidated position'!I72</f>
        <v>0</v>
      </c>
      <c r="E69" s="11">
        <f t="shared" si="1"/>
        <v>0</v>
      </c>
    </row>
    <row r="70" spans="1:5" ht="30" x14ac:dyDescent="0.25">
      <c r="A70" s="4" t="s">
        <v>114</v>
      </c>
      <c r="B70" s="159" t="s">
        <v>115</v>
      </c>
      <c r="C70" s="5">
        <f>'consolidated position'!P73</f>
        <v>0</v>
      </c>
      <c r="D70" s="5">
        <f>'consolidated position'!I73</f>
        <v>44275612</v>
      </c>
      <c r="E70" s="6">
        <f t="shared" si="1"/>
        <v>44275612</v>
      </c>
    </row>
    <row r="71" spans="1:5" ht="15" customHeight="1" x14ac:dyDescent="0.3">
      <c r="A71" s="12">
        <v>154</v>
      </c>
      <c r="B71" s="160" t="s">
        <v>162</v>
      </c>
      <c r="C71" s="13">
        <f>'consolidated position'!P74</f>
        <v>0</v>
      </c>
      <c r="D71" s="13">
        <f>'consolidated position'!I74</f>
        <v>49437483</v>
      </c>
      <c r="E71" s="11">
        <f t="shared" si="1"/>
        <v>49437483</v>
      </c>
    </row>
    <row r="72" spans="1:5" x14ac:dyDescent="0.25">
      <c r="A72" s="4" t="s">
        <v>116</v>
      </c>
      <c r="B72" s="159" t="s">
        <v>117</v>
      </c>
      <c r="C72" s="5">
        <f>'consolidated position'!P75</f>
        <v>0</v>
      </c>
      <c r="D72" s="5">
        <f>'consolidated position'!I75</f>
        <v>521300</v>
      </c>
      <c r="E72" s="6">
        <f t="shared" si="1"/>
        <v>521300</v>
      </c>
    </row>
    <row r="73" spans="1:5" x14ac:dyDescent="0.25">
      <c r="A73" s="4" t="s">
        <v>118</v>
      </c>
      <c r="B73" s="159" t="s">
        <v>119</v>
      </c>
      <c r="C73" s="5">
        <f>'consolidated position'!P76</f>
        <v>0</v>
      </c>
      <c r="D73" s="5">
        <f>'consolidated position'!I76</f>
        <v>7312764701</v>
      </c>
      <c r="E73" s="6">
        <f t="shared" si="1"/>
        <v>7312764701</v>
      </c>
    </row>
    <row r="74" spans="1:5" x14ac:dyDescent="0.25">
      <c r="A74" s="4" t="s">
        <v>120</v>
      </c>
      <c r="B74" s="159" t="s">
        <v>121</v>
      </c>
      <c r="C74" s="5">
        <f>'consolidated position'!P77</f>
        <v>0</v>
      </c>
      <c r="D74" s="5">
        <f>'consolidated position'!I77</f>
        <v>47075960</v>
      </c>
      <c r="E74" s="6">
        <f t="shared" si="1"/>
        <v>47075960</v>
      </c>
    </row>
    <row r="75" spans="1:5" x14ac:dyDescent="0.25">
      <c r="A75" s="4" t="s">
        <v>122</v>
      </c>
      <c r="B75" s="159" t="s">
        <v>123</v>
      </c>
      <c r="C75" s="5">
        <f>'consolidated position'!P78</f>
        <v>0</v>
      </c>
      <c r="D75" s="5">
        <f>'consolidated position'!I78</f>
        <v>19958366248</v>
      </c>
      <c r="E75" s="6">
        <f t="shared" ref="E75:E111" si="2">C75+D75</f>
        <v>19958366248</v>
      </c>
    </row>
    <row r="76" spans="1:5" s="38" customFormat="1" ht="15" customHeight="1" x14ac:dyDescent="0.25">
      <c r="A76" s="4" t="s">
        <v>343</v>
      </c>
      <c r="B76" s="159" t="s">
        <v>163</v>
      </c>
      <c r="C76" s="5">
        <f>'consolidated position'!P79</f>
        <v>0</v>
      </c>
      <c r="D76" s="5">
        <f>'consolidated position'!I79</f>
        <v>22272284523</v>
      </c>
      <c r="E76" s="11">
        <f t="shared" si="2"/>
        <v>22272284523</v>
      </c>
    </row>
    <row r="77" spans="1:5" s="38" customFormat="1" ht="15" customHeight="1" x14ac:dyDescent="0.25">
      <c r="A77" s="4" t="s">
        <v>342</v>
      </c>
      <c r="B77" s="162" t="s">
        <v>345</v>
      </c>
      <c r="C77" s="5">
        <f>'consolidated position'!P91</f>
        <v>109550036</v>
      </c>
      <c r="D77" s="5">
        <f>'consolidated position'!I91</f>
        <v>1139561953</v>
      </c>
      <c r="E77" s="11">
        <f t="shared" si="2"/>
        <v>1249111989</v>
      </c>
    </row>
    <row r="78" spans="1:5" s="38" customFormat="1" ht="15" customHeight="1" x14ac:dyDescent="0.25">
      <c r="A78" s="4" t="s">
        <v>346</v>
      </c>
      <c r="B78" s="163" t="s">
        <v>347</v>
      </c>
      <c r="C78" s="5">
        <f>'consolidated position'!P92</f>
        <v>0</v>
      </c>
      <c r="D78" s="5">
        <f>'consolidated position'!I92</f>
        <v>0</v>
      </c>
      <c r="E78" s="11">
        <f t="shared" si="2"/>
        <v>0</v>
      </c>
    </row>
    <row r="79" spans="1:5" s="38" customFormat="1" ht="15" customHeight="1" x14ac:dyDescent="0.25">
      <c r="A79" s="4" t="s">
        <v>348</v>
      </c>
      <c r="B79" s="162" t="s">
        <v>349</v>
      </c>
      <c r="C79" s="5">
        <f>'consolidated position'!P98</f>
        <v>0</v>
      </c>
      <c r="D79" s="5">
        <f>'consolidated position'!I98</f>
        <v>2464681</v>
      </c>
      <c r="E79" s="11">
        <f t="shared" si="2"/>
        <v>2464681</v>
      </c>
    </row>
    <row r="80" spans="1:5" s="38" customFormat="1" ht="15" customHeight="1" x14ac:dyDescent="0.25">
      <c r="A80" s="4" t="s">
        <v>350</v>
      </c>
      <c r="B80" s="163" t="s">
        <v>351</v>
      </c>
      <c r="C80" s="5">
        <f>'consolidated position'!P93</f>
        <v>0</v>
      </c>
      <c r="D80" s="5">
        <f>'consolidated position'!I93</f>
        <v>0</v>
      </c>
      <c r="E80" s="11">
        <f t="shared" si="2"/>
        <v>0</v>
      </c>
    </row>
    <row r="81" spans="1:5" s="38" customFormat="1" ht="15" customHeight="1" x14ac:dyDescent="0.25">
      <c r="A81" s="4" t="s">
        <v>352</v>
      </c>
      <c r="B81" s="162" t="s">
        <v>292</v>
      </c>
      <c r="C81" s="5">
        <f>'consolidated position'!P94</f>
        <v>0</v>
      </c>
      <c r="D81" s="5">
        <f>'consolidated position'!I94</f>
        <v>750000</v>
      </c>
      <c r="E81" s="11">
        <f t="shared" si="2"/>
        <v>750000</v>
      </c>
    </row>
    <row r="82" spans="1:5" x14ac:dyDescent="0.25">
      <c r="A82" s="4" t="s">
        <v>124</v>
      </c>
      <c r="B82" s="159" t="s">
        <v>125</v>
      </c>
      <c r="C82" s="5">
        <f>'consolidated position'!P104</f>
        <v>0</v>
      </c>
      <c r="D82" s="5">
        <f>'consolidated position'!I104</f>
        <v>1257531169</v>
      </c>
      <c r="E82" s="6">
        <f t="shared" si="2"/>
        <v>1257531169</v>
      </c>
    </row>
    <row r="83" spans="1:5" x14ac:dyDescent="0.25">
      <c r="A83" s="4" t="s">
        <v>126</v>
      </c>
      <c r="B83" s="159" t="s">
        <v>127</v>
      </c>
      <c r="C83" s="5">
        <f>'consolidated position'!P105</f>
        <v>119905150</v>
      </c>
      <c r="D83" s="5">
        <f>'consolidated position'!I105</f>
        <v>44809825</v>
      </c>
      <c r="E83" s="6">
        <f t="shared" si="2"/>
        <v>164714975</v>
      </c>
    </row>
    <row r="84" spans="1:5" x14ac:dyDescent="0.25">
      <c r="A84" s="4" t="s">
        <v>128</v>
      </c>
      <c r="B84" s="159" t="s">
        <v>129</v>
      </c>
      <c r="C84" s="5">
        <f>'consolidated position'!P106</f>
        <v>0</v>
      </c>
      <c r="D84" s="5">
        <f>'consolidated position'!I106</f>
        <v>0</v>
      </c>
      <c r="E84" s="6">
        <f t="shared" si="2"/>
        <v>0</v>
      </c>
    </row>
    <row r="85" spans="1:5" ht="30" x14ac:dyDescent="0.25">
      <c r="A85" s="4" t="s">
        <v>130</v>
      </c>
      <c r="B85" s="159" t="s">
        <v>131</v>
      </c>
      <c r="C85" s="5">
        <f>'consolidated position'!P107</f>
        <v>0</v>
      </c>
      <c r="D85" s="5">
        <f>'consolidated position'!I110</f>
        <v>0</v>
      </c>
      <c r="E85" s="6">
        <f t="shared" si="2"/>
        <v>0</v>
      </c>
    </row>
    <row r="86" spans="1:5" x14ac:dyDescent="0.25">
      <c r="A86" s="4" t="s">
        <v>132</v>
      </c>
      <c r="B86" s="159" t="s">
        <v>133</v>
      </c>
      <c r="C86" s="5">
        <f>'consolidated position'!P108</f>
        <v>0</v>
      </c>
      <c r="D86" s="5">
        <f>'consolidated position'!I108</f>
        <v>1252264221</v>
      </c>
      <c r="E86" s="6">
        <f t="shared" si="2"/>
        <v>1252264221</v>
      </c>
    </row>
    <row r="87" spans="1:5" x14ac:dyDescent="0.25">
      <c r="A87" s="4" t="s">
        <v>134</v>
      </c>
      <c r="B87" s="159" t="s">
        <v>135</v>
      </c>
      <c r="C87" s="5">
        <f>'consolidated position'!P109</f>
        <v>0</v>
      </c>
      <c r="D87" s="5">
        <f>'consolidated position'!I109</f>
        <v>0</v>
      </c>
      <c r="E87" s="6">
        <f t="shared" si="2"/>
        <v>0</v>
      </c>
    </row>
    <row r="88" spans="1:5" x14ac:dyDescent="0.25">
      <c r="A88" s="4" t="s">
        <v>136</v>
      </c>
      <c r="B88" s="159" t="s">
        <v>137</v>
      </c>
      <c r="C88" s="5">
        <f>'consolidated position'!P110</f>
        <v>0</v>
      </c>
      <c r="D88" s="5">
        <f>'consolidated position'!I110</f>
        <v>0</v>
      </c>
      <c r="E88" s="6">
        <f t="shared" si="2"/>
        <v>0</v>
      </c>
    </row>
    <row r="89" spans="1:5" x14ac:dyDescent="0.25">
      <c r="A89" s="4" t="s">
        <v>138</v>
      </c>
      <c r="B89" s="159" t="s">
        <v>139</v>
      </c>
      <c r="C89" s="5">
        <f>'consolidated position'!P111</f>
        <v>0</v>
      </c>
      <c r="D89" s="5">
        <f>'consolidated position'!I111</f>
        <v>1657649</v>
      </c>
      <c r="E89" s="6">
        <f t="shared" si="2"/>
        <v>1657649</v>
      </c>
    </row>
    <row r="90" spans="1:5" x14ac:dyDescent="0.25">
      <c r="A90" s="4" t="s">
        <v>140</v>
      </c>
      <c r="B90" s="159" t="s">
        <v>141</v>
      </c>
      <c r="C90" s="5">
        <f>'consolidated position'!P112</f>
        <v>0</v>
      </c>
      <c r="D90" s="5">
        <f>'consolidated position'!I112</f>
        <v>323656245</v>
      </c>
      <c r="E90" s="6">
        <f t="shared" si="2"/>
        <v>323656245</v>
      </c>
    </row>
    <row r="91" spans="1:5" x14ac:dyDescent="0.25">
      <c r="A91" s="4" t="s">
        <v>142</v>
      </c>
      <c r="B91" s="159" t="s">
        <v>143</v>
      </c>
      <c r="C91" s="5">
        <f>'consolidated position'!P114</f>
        <v>0</v>
      </c>
      <c r="D91" s="5">
        <f>'consolidated position'!I113</f>
        <v>12080767</v>
      </c>
      <c r="E91" s="6">
        <f t="shared" si="2"/>
        <v>12080767</v>
      </c>
    </row>
    <row r="92" spans="1:5" x14ac:dyDescent="0.25">
      <c r="A92" s="4" t="s">
        <v>144</v>
      </c>
      <c r="B92" s="159" t="s">
        <v>145</v>
      </c>
      <c r="C92" s="5">
        <f>'consolidated position'!P114</f>
        <v>0</v>
      </c>
      <c r="D92" s="5">
        <f>'consolidated position'!I114</f>
        <v>153965862</v>
      </c>
      <c r="E92" s="6">
        <f t="shared" si="2"/>
        <v>153965862</v>
      </c>
    </row>
    <row r="93" spans="1:5" ht="15.75" customHeight="1" x14ac:dyDescent="0.25">
      <c r="A93" s="4" t="s">
        <v>146</v>
      </c>
      <c r="B93" s="159" t="s">
        <v>147</v>
      </c>
      <c r="C93" s="5">
        <f>'consolidated position'!P115</f>
        <v>0</v>
      </c>
      <c r="D93" s="5">
        <f>'consolidated position'!I115</f>
        <v>0</v>
      </c>
      <c r="E93" s="6">
        <f t="shared" si="2"/>
        <v>0</v>
      </c>
    </row>
    <row r="94" spans="1:5" ht="15.75" customHeight="1" x14ac:dyDescent="0.25">
      <c r="A94" s="4" t="s">
        <v>148</v>
      </c>
      <c r="B94" s="159" t="s">
        <v>149</v>
      </c>
      <c r="C94" s="5">
        <f>'consolidated position'!P116</f>
        <v>885719719</v>
      </c>
      <c r="D94" s="5">
        <f>'consolidated position'!I116</f>
        <v>747246914</v>
      </c>
      <c r="E94" s="6">
        <f t="shared" si="2"/>
        <v>1632966633</v>
      </c>
    </row>
    <row r="95" spans="1:5" ht="15.75" customHeight="1" x14ac:dyDescent="0.25">
      <c r="A95" s="4" t="s">
        <v>150</v>
      </c>
      <c r="B95" s="159" t="s">
        <v>151</v>
      </c>
      <c r="C95" s="5">
        <f>'consolidated position'!P117</f>
        <v>0</v>
      </c>
      <c r="D95" s="5">
        <f>'consolidated position'!I117</f>
        <v>8694316</v>
      </c>
      <c r="E95" s="6">
        <f t="shared" si="2"/>
        <v>8694316</v>
      </c>
    </row>
    <row r="96" spans="1:5" ht="15.75" customHeight="1" x14ac:dyDescent="0.25">
      <c r="A96" s="4" t="s">
        <v>152</v>
      </c>
      <c r="B96" s="159" t="s">
        <v>153</v>
      </c>
      <c r="C96" s="5">
        <f>'consolidated position'!P118</f>
        <v>0</v>
      </c>
      <c r="D96" s="5">
        <f>'consolidated position'!I118</f>
        <v>91551978</v>
      </c>
      <c r="E96" s="6">
        <f t="shared" si="2"/>
        <v>91551978</v>
      </c>
    </row>
    <row r="97" spans="1:5" ht="15.75" customHeight="1" x14ac:dyDescent="0.25">
      <c r="A97" s="4" t="s">
        <v>154</v>
      </c>
      <c r="B97" s="159" t="s">
        <v>155</v>
      </c>
      <c r="C97" s="5">
        <f>'consolidated position'!P119</f>
        <v>0</v>
      </c>
      <c r="D97" s="5">
        <f>'consolidated position'!I119</f>
        <v>0</v>
      </c>
      <c r="E97" s="6">
        <f t="shared" si="2"/>
        <v>0</v>
      </c>
    </row>
    <row r="98" spans="1:5" ht="30" x14ac:dyDescent="0.3">
      <c r="A98" s="12">
        <v>201</v>
      </c>
      <c r="B98" s="164" t="s">
        <v>164</v>
      </c>
      <c r="C98" s="14">
        <f>'consolidated position'!P123</f>
        <v>0</v>
      </c>
      <c r="D98" s="14">
        <f>'consolidated position'!I123</f>
        <v>0</v>
      </c>
      <c r="E98" s="11">
        <f t="shared" si="2"/>
        <v>0</v>
      </c>
    </row>
    <row r="99" spans="1:5" ht="30" x14ac:dyDescent="0.3">
      <c r="A99" s="12">
        <v>202</v>
      </c>
      <c r="B99" s="164" t="s">
        <v>165</v>
      </c>
      <c r="C99" s="14">
        <f>'consolidated position'!P124</f>
        <v>0</v>
      </c>
      <c r="D99" s="14">
        <f>'consolidated position'!I124</f>
        <v>0</v>
      </c>
      <c r="E99" s="11">
        <f t="shared" si="2"/>
        <v>0</v>
      </c>
    </row>
    <row r="100" spans="1:5" ht="30" x14ac:dyDescent="0.3">
      <c r="A100" s="12">
        <v>203</v>
      </c>
      <c r="B100" s="164" t="s">
        <v>166</v>
      </c>
      <c r="C100" s="14">
        <f>'consolidated position'!P125</f>
        <v>0</v>
      </c>
      <c r="D100" s="14">
        <f>'consolidated position'!I125</f>
        <v>0</v>
      </c>
      <c r="E100" s="11">
        <f t="shared" si="2"/>
        <v>0</v>
      </c>
    </row>
    <row r="101" spans="1:5" ht="15.75" x14ac:dyDescent="0.3">
      <c r="A101" s="12">
        <v>204</v>
      </c>
      <c r="B101" s="164" t="s">
        <v>167</v>
      </c>
      <c r="C101" s="14">
        <f>'consolidated position'!P126</f>
        <v>0</v>
      </c>
      <c r="D101" s="14">
        <f>'consolidated position'!I126</f>
        <v>228291482</v>
      </c>
      <c r="E101" s="11">
        <f t="shared" si="2"/>
        <v>228291482</v>
      </c>
    </row>
    <row r="102" spans="1:5" ht="15.75" x14ac:dyDescent="0.3">
      <c r="A102" s="12">
        <v>205</v>
      </c>
      <c r="B102" s="164" t="s">
        <v>168</v>
      </c>
      <c r="C102" s="14">
        <f>'consolidated position'!P127</f>
        <v>0</v>
      </c>
      <c r="D102" s="14">
        <f>'consolidated position'!I127</f>
        <v>51734420</v>
      </c>
      <c r="E102" s="11">
        <f t="shared" si="2"/>
        <v>51734420</v>
      </c>
    </row>
    <row r="103" spans="1:5" ht="15.75" x14ac:dyDescent="0.3">
      <c r="A103" s="12">
        <v>206</v>
      </c>
      <c r="B103" s="164" t="s">
        <v>169</v>
      </c>
      <c r="C103" s="14">
        <f>'consolidated position'!P128</f>
        <v>0</v>
      </c>
      <c r="D103" s="14">
        <f>'consolidated position'!I128</f>
        <v>0</v>
      </c>
      <c r="E103" s="11">
        <f t="shared" si="2"/>
        <v>0</v>
      </c>
    </row>
    <row r="104" spans="1:5" ht="30" x14ac:dyDescent="0.3">
      <c r="A104" s="12">
        <v>207</v>
      </c>
      <c r="B104" s="164" t="s">
        <v>170</v>
      </c>
      <c r="C104" s="14">
        <f>'consolidated position'!P129</f>
        <v>0</v>
      </c>
      <c r="D104" s="14">
        <f>'consolidated position'!I129</f>
        <v>0</v>
      </c>
      <c r="E104" s="11">
        <f t="shared" si="2"/>
        <v>0</v>
      </c>
    </row>
    <row r="105" spans="1:5" ht="30" x14ac:dyDescent="0.3">
      <c r="A105" s="12">
        <v>208</v>
      </c>
      <c r="B105" s="164" t="s">
        <v>171</v>
      </c>
      <c r="C105" s="14">
        <f>'consolidated position'!P130</f>
        <v>0</v>
      </c>
      <c r="D105" s="14">
        <f>'consolidated position'!I130</f>
        <v>0</v>
      </c>
      <c r="E105" s="11">
        <f t="shared" si="2"/>
        <v>0</v>
      </c>
    </row>
    <row r="106" spans="1:5" ht="30" x14ac:dyDescent="0.3">
      <c r="A106" s="12">
        <v>209</v>
      </c>
      <c r="B106" s="164" t="s">
        <v>172</v>
      </c>
      <c r="C106" s="14">
        <f>'consolidated position'!P131</f>
        <v>0</v>
      </c>
      <c r="D106" s="14">
        <f>'consolidated position'!I131</f>
        <v>0</v>
      </c>
      <c r="E106" s="11">
        <f t="shared" si="2"/>
        <v>0</v>
      </c>
    </row>
    <row r="107" spans="1:5" ht="15.75" x14ac:dyDescent="0.3">
      <c r="A107" s="12">
        <v>210</v>
      </c>
      <c r="B107" s="164" t="s">
        <v>173</v>
      </c>
      <c r="C107" s="14">
        <f>'consolidated position'!P132</f>
        <v>0</v>
      </c>
      <c r="D107" s="14">
        <f>'consolidated position'!I132</f>
        <v>0</v>
      </c>
      <c r="E107" s="11">
        <f t="shared" si="2"/>
        <v>0</v>
      </c>
    </row>
    <row r="108" spans="1:5" ht="15.75" x14ac:dyDescent="0.3">
      <c r="A108" s="12">
        <v>211</v>
      </c>
      <c r="B108" s="164" t="s">
        <v>174</v>
      </c>
      <c r="C108" s="14">
        <f>'consolidated position'!P133</f>
        <v>0</v>
      </c>
      <c r="D108" s="14">
        <f>'consolidated position'!I133</f>
        <v>0</v>
      </c>
      <c r="E108" s="11">
        <f t="shared" si="2"/>
        <v>0</v>
      </c>
    </row>
    <row r="109" spans="1:5" ht="15.75" x14ac:dyDescent="0.3">
      <c r="A109" s="12">
        <v>212</v>
      </c>
      <c r="B109" s="164" t="s">
        <v>175</v>
      </c>
      <c r="C109" s="14">
        <f>'consolidated position'!P134</f>
        <v>0</v>
      </c>
      <c r="D109" s="14">
        <f>'consolidated position'!I134</f>
        <v>914918139</v>
      </c>
      <c r="E109" s="11">
        <f t="shared" si="2"/>
        <v>914918139</v>
      </c>
    </row>
    <row r="110" spans="1:5" ht="15.75" x14ac:dyDescent="0.3">
      <c r="A110" s="12">
        <v>213</v>
      </c>
      <c r="B110" s="164" t="s">
        <v>176</v>
      </c>
      <c r="C110" s="14">
        <f>'consolidated position'!P135</f>
        <v>0</v>
      </c>
      <c r="D110" s="14">
        <f>'consolidated position'!I135</f>
        <v>0</v>
      </c>
      <c r="E110" s="11">
        <f t="shared" si="2"/>
        <v>0</v>
      </c>
    </row>
    <row r="111" spans="1:5" ht="15.75" x14ac:dyDescent="0.3">
      <c r="A111" s="12">
        <v>214</v>
      </c>
      <c r="B111" s="164" t="s">
        <v>177</v>
      </c>
      <c r="C111" s="14">
        <f>'consolidated position'!P136</f>
        <v>0</v>
      </c>
      <c r="D111" s="14">
        <f>'consolidated position'!I136</f>
        <v>0</v>
      </c>
      <c r="E111" s="11">
        <f t="shared" si="2"/>
        <v>0</v>
      </c>
    </row>
    <row r="112" spans="1:5" ht="15.75" x14ac:dyDescent="0.3">
      <c r="A112" s="12">
        <v>215</v>
      </c>
      <c r="B112" s="164" t="s">
        <v>178</v>
      </c>
      <c r="C112" s="14">
        <f>'consolidated position'!P137</f>
        <v>0</v>
      </c>
      <c r="D112" s="14">
        <f>'consolidated position'!I137</f>
        <v>0</v>
      </c>
      <c r="E112" s="11">
        <f t="shared" ref="E112:E132" si="3">C112+D112</f>
        <v>0</v>
      </c>
    </row>
    <row r="113" spans="1:5" ht="15.75" x14ac:dyDescent="0.3">
      <c r="A113" s="12">
        <v>216</v>
      </c>
      <c r="B113" s="164" t="s">
        <v>179</v>
      </c>
      <c r="C113" s="14">
        <f>'consolidated position'!P138</f>
        <v>0</v>
      </c>
      <c r="D113" s="14">
        <f>'consolidated position'!I138</f>
        <v>0</v>
      </c>
      <c r="E113" s="11">
        <f t="shared" si="3"/>
        <v>0</v>
      </c>
    </row>
    <row r="114" spans="1:5" ht="15.75" x14ac:dyDescent="0.3">
      <c r="A114" s="12">
        <v>217</v>
      </c>
      <c r="B114" s="164" t="s">
        <v>180</v>
      </c>
      <c r="C114" s="14">
        <f>'consolidated position'!P139</f>
        <v>0</v>
      </c>
      <c r="D114" s="14">
        <f>'consolidated position'!I139</f>
        <v>0</v>
      </c>
      <c r="E114" s="11">
        <f t="shared" si="3"/>
        <v>0</v>
      </c>
    </row>
    <row r="115" spans="1:5" ht="15.75" x14ac:dyDescent="0.3">
      <c r="A115" s="12">
        <v>218</v>
      </c>
      <c r="B115" s="164" t="s">
        <v>181</v>
      </c>
      <c r="C115" s="14">
        <f>'consolidated position'!P140</f>
        <v>0</v>
      </c>
      <c r="D115" s="14">
        <f>'consolidated position'!I140</f>
        <v>0</v>
      </c>
      <c r="E115" s="11">
        <f t="shared" si="3"/>
        <v>0</v>
      </c>
    </row>
    <row r="116" spans="1:5" ht="15.75" x14ac:dyDescent="0.3">
      <c r="A116" s="12">
        <v>219</v>
      </c>
      <c r="B116" s="164" t="s">
        <v>182</v>
      </c>
      <c r="C116" s="14">
        <f>'consolidated position'!P141</f>
        <v>0</v>
      </c>
      <c r="D116" s="14">
        <f>'consolidated position'!I141</f>
        <v>13271790</v>
      </c>
      <c r="E116" s="11">
        <f t="shared" si="3"/>
        <v>13271790</v>
      </c>
    </row>
    <row r="117" spans="1:5" ht="15.75" x14ac:dyDescent="0.3">
      <c r="A117" s="12">
        <v>220</v>
      </c>
      <c r="B117" s="164" t="s">
        <v>183</v>
      </c>
      <c r="C117" s="14">
        <f>'consolidated position'!P142</f>
        <v>0</v>
      </c>
      <c r="D117" s="14">
        <f>'consolidated position'!I142</f>
        <v>0</v>
      </c>
      <c r="E117" s="11">
        <f t="shared" si="3"/>
        <v>0</v>
      </c>
    </row>
    <row r="118" spans="1:5" ht="30" x14ac:dyDescent="0.3">
      <c r="A118" s="12">
        <v>221</v>
      </c>
      <c r="B118" s="164" t="s">
        <v>184</v>
      </c>
      <c r="C118" s="14">
        <f>'consolidated position'!P143</f>
        <v>0</v>
      </c>
      <c r="D118" s="14">
        <f>'consolidated position'!I143</f>
        <v>0</v>
      </c>
      <c r="E118" s="11">
        <f t="shared" si="3"/>
        <v>0</v>
      </c>
    </row>
    <row r="119" spans="1:5" ht="30" x14ac:dyDescent="0.3">
      <c r="A119" s="12">
        <v>223</v>
      </c>
      <c r="B119" s="164" t="s">
        <v>185</v>
      </c>
      <c r="C119" s="14">
        <f>'consolidated position'!P144</f>
        <v>0</v>
      </c>
      <c r="D119" s="14">
        <f>'consolidated position'!I144</f>
        <v>0</v>
      </c>
      <c r="E119" s="11">
        <f t="shared" si="3"/>
        <v>0</v>
      </c>
    </row>
    <row r="120" spans="1:5" ht="15.75" x14ac:dyDescent="0.3">
      <c r="A120" s="12">
        <v>224</v>
      </c>
      <c r="B120" s="164" t="s">
        <v>186</v>
      </c>
      <c r="C120" s="14">
        <f>'consolidated position'!P145</f>
        <v>0</v>
      </c>
      <c r="D120" s="14">
        <f>'consolidated position'!I145</f>
        <v>0</v>
      </c>
      <c r="E120" s="11">
        <f t="shared" si="3"/>
        <v>0</v>
      </c>
    </row>
    <row r="121" spans="1:5" ht="15.75" x14ac:dyDescent="0.3">
      <c r="A121" s="12">
        <v>225</v>
      </c>
      <c r="B121" s="164" t="s">
        <v>187</v>
      </c>
      <c r="C121" s="14">
        <f>'consolidated position'!P146</f>
        <v>0</v>
      </c>
      <c r="D121" s="14">
        <f>'consolidated position'!I146</f>
        <v>0</v>
      </c>
      <c r="E121" s="11">
        <f t="shared" si="3"/>
        <v>0</v>
      </c>
    </row>
    <row r="122" spans="1:5" ht="15.75" x14ac:dyDescent="0.3">
      <c r="A122" s="12">
        <v>226</v>
      </c>
      <c r="B122" s="164" t="s">
        <v>188</v>
      </c>
      <c r="C122" s="14">
        <f>'consolidated position'!P147</f>
        <v>0</v>
      </c>
      <c r="D122" s="14">
        <f>'consolidated position'!I147</f>
        <v>0</v>
      </c>
      <c r="E122" s="11">
        <f t="shared" si="3"/>
        <v>0</v>
      </c>
    </row>
    <row r="123" spans="1:5" ht="15.75" x14ac:dyDescent="0.3">
      <c r="A123" s="12">
        <v>227</v>
      </c>
      <c r="B123" s="164" t="s">
        <v>189</v>
      </c>
      <c r="C123" s="14">
        <f>'consolidated position'!P148</f>
        <v>0</v>
      </c>
      <c r="D123" s="14">
        <f>'consolidated position'!I148</f>
        <v>0</v>
      </c>
      <c r="E123" s="11">
        <f t="shared" si="3"/>
        <v>0</v>
      </c>
    </row>
    <row r="124" spans="1:5" ht="15.75" x14ac:dyDescent="0.3">
      <c r="A124" s="12">
        <v>228</v>
      </c>
      <c r="B124" s="164" t="s">
        <v>190</v>
      </c>
      <c r="C124" s="14">
        <f>'consolidated position'!P149</f>
        <v>0</v>
      </c>
      <c r="D124" s="14">
        <f>'consolidated position'!I149</f>
        <v>0</v>
      </c>
      <c r="E124" s="11">
        <f t="shared" si="3"/>
        <v>0</v>
      </c>
    </row>
    <row r="125" spans="1:5" ht="15.75" x14ac:dyDescent="0.3">
      <c r="A125" s="12">
        <v>229</v>
      </c>
      <c r="B125" s="164" t="s">
        <v>191</v>
      </c>
      <c r="C125" s="14">
        <f>'consolidated position'!P150</f>
        <v>0</v>
      </c>
      <c r="D125" s="14">
        <f>'consolidated position'!I150</f>
        <v>0</v>
      </c>
      <c r="E125" s="11">
        <f t="shared" si="3"/>
        <v>0</v>
      </c>
    </row>
    <row r="126" spans="1:5" ht="15.75" x14ac:dyDescent="0.3">
      <c r="A126" s="12">
        <v>230</v>
      </c>
      <c r="B126" s="164" t="s">
        <v>192</v>
      </c>
      <c r="C126" s="14">
        <f>'consolidated position'!P151</f>
        <v>0</v>
      </c>
      <c r="D126" s="14">
        <f>'consolidated position'!I151</f>
        <v>0</v>
      </c>
      <c r="E126" s="11">
        <f t="shared" si="3"/>
        <v>0</v>
      </c>
    </row>
    <row r="127" spans="1:5" ht="15.75" x14ac:dyDescent="0.3">
      <c r="A127" s="12">
        <v>231</v>
      </c>
      <c r="B127" s="164" t="s">
        <v>193</v>
      </c>
      <c r="C127" s="14">
        <f>'consolidated position'!P152</f>
        <v>0</v>
      </c>
      <c r="D127" s="14">
        <f>'consolidated position'!I152</f>
        <v>0</v>
      </c>
      <c r="E127" s="11">
        <f t="shared" si="3"/>
        <v>0</v>
      </c>
    </row>
    <row r="128" spans="1:5" ht="15.75" x14ac:dyDescent="0.3">
      <c r="A128" s="12">
        <v>232</v>
      </c>
      <c r="B128" s="164" t="s">
        <v>194</v>
      </c>
      <c r="C128" s="14">
        <f>'consolidated position'!P153</f>
        <v>0</v>
      </c>
      <c r="D128" s="14">
        <f>'consolidated position'!I153</f>
        <v>0</v>
      </c>
      <c r="E128" s="11">
        <f t="shared" si="3"/>
        <v>0</v>
      </c>
    </row>
    <row r="129" spans="1:5" ht="15.75" x14ac:dyDescent="0.3">
      <c r="A129" s="12">
        <v>233</v>
      </c>
      <c r="B129" s="164" t="s">
        <v>195</v>
      </c>
      <c r="C129" s="14">
        <f>'consolidated position'!P154</f>
        <v>0</v>
      </c>
      <c r="D129" s="14">
        <f>'consolidated position'!I154</f>
        <v>0</v>
      </c>
      <c r="E129" s="11">
        <f t="shared" si="3"/>
        <v>0</v>
      </c>
    </row>
    <row r="130" spans="1:5" ht="15.75" x14ac:dyDescent="0.3">
      <c r="A130" s="12">
        <v>234</v>
      </c>
      <c r="B130" s="164" t="s">
        <v>196</v>
      </c>
      <c r="C130" s="14">
        <f>'consolidated position'!P155</f>
        <v>0</v>
      </c>
      <c r="D130" s="14">
        <f>'consolidated position'!I155</f>
        <v>0</v>
      </c>
      <c r="E130" s="11">
        <f t="shared" si="3"/>
        <v>0</v>
      </c>
    </row>
    <row r="131" spans="1:5" ht="15.75" x14ac:dyDescent="0.3">
      <c r="A131" s="12">
        <v>235</v>
      </c>
      <c r="B131" s="164" t="s">
        <v>197</v>
      </c>
      <c r="C131" s="14">
        <f>'consolidated position'!P156</f>
        <v>0</v>
      </c>
      <c r="D131" s="14">
        <f>'consolidated position'!I156</f>
        <v>0</v>
      </c>
      <c r="E131" s="11">
        <f t="shared" si="3"/>
        <v>0</v>
      </c>
    </row>
    <row r="132" spans="1:5" ht="15.75" x14ac:dyDescent="0.3">
      <c r="A132" s="12">
        <v>236</v>
      </c>
      <c r="B132" s="164" t="s">
        <v>198</v>
      </c>
      <c r="C132" s="14">
        <f>'consolidated position'!P157</f>
        <v>0</v>
      </c>
      <c r="D132" s="14">
        <f>'consolidated position'!I157</f>
        <v>0</v>
      </c>
      <c r="E132" s="11">
        <f t="shared" si="3"/>
        <v>0</v>
      </c>
    </row>
    <row r="133" spans="1:5" s="78" customFormat="1" x14ac:dyDescent="0.25">
      <c r="A133" s="4"/>
      <c r="B133" s="165" t="s">
        <v>156</v>
      </c>
      <c r="C133" s="145">
        <f>SUM(C3:C132)</f>
        <v>574574931450</v>
      </c>
      <c r="D133" s="145">
        <f t="shared" ref="D133" si="4">SUM(D3:D132)</f>
        <v>1725861531608</v>
      </c>
      <c r="E133" s="145">
        <f>SUM(E3:E132)</f>
        <v>2300436463058</v>
      </c>
    </row>
    <row r="134" spans="1:5" s="78" customFormat="1" x14ac:dyDescent="0.25">
      <c r="A134" s="172"/>
      <c r="B134" s="173"/>
      <c r="C134" s="174"/>
      <c r="D134" s="174"/>
      <c r="E134" s="174"/>
    </row>
    <row r="135" spans="1:5" ht="15.75" x14ac:dyDescent="0.3">
      <c r="A135" s="7"/>
      <c r="B135" s="166"/>
      <c r="C135" s="8"/>
      <c r="D135" s="8"/>
      <c r="E135" s="8"/>
    </row>
    <row r="136" spans="1:5" ht="15" customHeight="1" x14ac:dyDescent="0.25">
      <c r="A136" s="175" t="s">
        <v>365</v>
      </c>
      <c r="B136" s="175"/>
      <c r="C136" s="175"/>
      <c r="D136" s="175"/>
      <c r="E136" s="175"/>
    </row>
    <row r="137" spans="1:5" ht="15" customHeight="1" x14ac:dyDescent="0.25">
      <c r="A137" s="153"/>
      <c r="B137" s="153"/>
      <c r="C137" s="153"/>
      <c r="D137" s="153"/>
      <c r="E137" s="153"/>
    </row>
    <row r="138" spans="1:5" x14ac:dyDescent="0.25">
      <c r="A138" s="1" t="s">
        <v>0</v>
      </c>
      <c r="B138" s="2" t="s">
        <v>1</v>
      </c>
      <c r="C138" s="3" t="s">
        <v>360</v>
      </c>
      <c r="D138" s="3" t="s">
        <v>361</v>
      </c>
      <c r="E138" s="3" t="s">
        <v>357</v>
      </c>
    </row>
    <row r="139" spans="1:5" x14ac:dyDescent="0.25">
      <c r="A139" s="81">
        <v>127</v>
      </c>
      <c r="B139" s="85" t="s">
        <v>287</v>
      </c>
      <c r="C139" s="82">
        <v>0</v>
      </c>
      <c r="D139" s="82">
        <v>1287831691</v>
      </c>
      <c r="E139" s="83">
        <f t="shared" ref="E139:E146" si="5">C139+D139</f>
        <v>1287831691</v>
      </c>
    </row>
    <row r="140" spans="1:5" x14ac:dyDescent="0.25">
      <c r="A140" s="81">
        <v>139</v>
      </c>
      <c r="B140" s="85" t="s">
        <v>283</v>
      </c>
      <c r="C140" s="82">
        <v>0</v>
      </c>
      <c r="D140" s="82">
        <v>14776292222</v>
      </c>
      <c r="E140" s="83">
        <f t="shared" si="5"/>
        <v>14776292222</v>
      </c>
    </row>
    <row r="141" spans="1:5" ht="30" x14ac:dyDescent="0.25">
      <c r="A141" s="81">
        <v>138</v>
      </c>
      <c r="B141" s="85" t="s">
        <v>282</v>
      </c>
      <c r="C141" s="82">
        <v>0</v>
      </c>
      <c r="D141" s="82">
        <v>1349796701</v>
      </c>
      <c r="E141" s="83">
        <f t="shared" si="5"/>
        <v>1349796701</v>
      </c>
    </row>
    <row r="142" spans="1:5" x14ac:dyDescent="0.25">
      <c r="A142" s="81">
        <v>149</v>
      </c>
      <c r="B142" s="85" t="s">
        <v>286</v>
      </c>
      <c r="C142" s="82">
        <v>1276345648</v>
      </c>
      <c r="D142" s="82">
        <v>4324875378</v>
      </c>
      <c r="E142" s="83">
        <f t="shared" si="5"/>
        <v>5601221026</v>
      </c>
    </row>
    <row r="143" spans="1:5" x14ac:dyDescent="0.25">
      <c r="A143" s="81">
        <v>307</v>
      </c>
      <c r="B143" s="85" t="s">
        <v>294</v>
      </c>
      <c r="C143" s="82">
        <v>0</v>
      </c>
      <c r="D143" s="82">
        <v>0</v>
      </c>
      <c r="E143" s="83">
        <f t="shared" si="5"/>
        <v>0</v>
      </c>
    </row>
    <row r="144" spans="1:5" x14ac:dyDescent="0.25">
      <c r="A144" s="81">
        <v>308</v>
      </c>
      <c r="B144" s="85" t="s">
        <v>293</v>
      </c>
      <c r="C144" s="82">
        <v>0</v>
      </c>
      <c r="D144" s="82">
        <v>0</v>
      </c>
      <c r="E144" s="83">
        <f t="shared" si="5"/>
        <v>0</v>
      </c>
    </row>
    <row r="145" spans="1:5" ht="30" x14ac:dyDescent="0.25">
      <c r="A145" s="81">
        <v>137</v>
      </c>
      <c r="B145" s="85" t="s">
        <v>359</v>
      </c>
      <c r="C145" s="82">
        <v>0</v>
      </c>
      <c r="D145" s="82">
        <v>387156517</v>
      </c>
      <c r="E145" s="83">
        <f t="shared" si="5"/>
        <v>387156517</v>
      </c>
    </row>
    <row r="146" spans="1:5" x14ac:dyDescent="0.25">
      <c r="A146" s="81">
        <v>111</v>
      </c>
      <c r="B146" s="85" t="s">
        <v>279</v>
      </c>
      <c r="C146" s="82">
        <v>1498840621</v>
      </c>
      <c r="D146" s="82">
        <v>0</v>
      </c>
      <c r="E146" s="83">
        <f t="shared" si="5"/>
        <v>1498840621</v>
      </c>
    </row>
    <row r="147" spans="1:5" x14ac:dyDescent="0.25">
      <c r="A147" s="146"/>
      <c r="B147" s="147" t="s">
        <v>156</v>
      </c>
      <c r="C147" s="83">
        <f t="shared" ref="C147:D147" si="6">SUM(C139:C146)</f>
        <v>2775186269</v>
      </c>
      <c r="D147" s="83">
        <f t="shared" si="6"/>
        <v>22125952509</v>
      </c>
      <c r="E147" s="83">
        <f>SUM(E139:E146)</f>
        <v>24901138778</v>
      </c>
    </row>
    <row r="148" spans="1:5" x14ac:dyDescent="0.25">
      <c r="A148" s="84"/>
      <c r="B148" s="167"/>
      <c r="C148" s="80"/>
      <c r="D148" s="80"/>
      <c r="E148" s="80"/>
    </row>
    <row r="149" spans="1:5" ht="16.5" thickBot="1" x14ac:dyDescent="0.3">
      <c r="A149" s="154"/>
      <c r="B149" s="168" t="s">
        <v>319</v>
      </c>
      <c r="C149" s="154"/>
      <c r="D149" s="154"/>
      <c r="E149" s="155">
        <f>SUM(E147,E133)</f>
        <v>2325337601836</v>
      </c>
    </row>
    <row r="150" spans="1:5" ht="15.75" thickTop="1" x14ac:dyDescent="0.25">
      <c r="A150" s="84"/>
      <c r="B150" s="167"/>
      <c r="C150" s="80"/>
      <c r="D150" s="80"/>
      <c r="E150" s="80"/>
    </row>
    <row r="151" spans="1:5" x14ac:dyDescent="0.25">
      <c r="A151" s="84"/>
      <c r="B151" s="167"/>
      <c r="C151" s="80"/>
      <c r="D151" s="80"/>
      <c r="E151" s="80"/>
    </row>
    <row r="152" spans="1:5" x14ac:dyDescent="0.25">
      <c r="A152" s="84"/>
      <c r="B152" s="167"/>
      <c r="C152" s="80"/>
      <c r="D152" s="80"/>
      <c r="E152" s="80"/>
    </row>
    <row r="153" spans="1:5" x14ac:dyDescent="0.25">
      <c r="A153" s="84"/>
      <c r="B153" s="167"/>
      <c r="C153" s="80"/>
      <c r="D153" s="80"/>
      <c r="E153" s="80"/>
    </row>
    <row r="154" spans="1:5" x14ac:dyDescent="0.25">
      <c r="A154" s="84"/>
      <c r="B154" s="167"/>
      <c r="C154" s="80"/>
      <c r="D154" s="80"/>
      <c r="E154" s="80"/>
    </row>
    <row r="155" spans="1:5" x14ac:dyDescent="0.25">
      <c r="A155" s="84"/>
      <c r="B155" s="167"/>
      <c r="C155" s="80"/>
      <c r="D155" s="80"/>
      <c r="E155" s="80"/>
    </row>
  </sheetData>
  <sortState ref="A2:E118">
    <sortCondition ref="A2:A118" customList="smallest to largest"/>
  </sortState>
  <mergeCells count="2">
    <mergeCell ref="A136:E136"/>
    <mergeCell ref="A1:E1"/>
  </mergeCells>
  <pageMargins left="0.70866141732283472" right="0.70866141732283472" top="0.74803149606299213" bottom="0.74803149606299213" header="0.31496062992125984" footer="0.31496062992125984"/>
  <pageSetup scale="87" orientation="landscape" r:id="rId1"/>
  <headerFooter>
    <oddFooter>Page &amp;P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workbookViewId="0">
      <selection activeCell="E11" sqref="A1:E11"/>
    </sheetView>
  </sheetViews>
  <sheetFormatPr defaultRowHeight="15" x14ac:dyDescent="0.25"/>
  <cols>
    <col min="1" max="1" width="13.28515625" customWidth="1"/>
    <col min="2" max="2" width="35.140625" style="86" customWidth="1"/>
    <col min="3" max="3" width="19.140625" customWidth="1"/>
    <col min="4" max="4" width="23.140625" customWidth="1"/>
    <col min="5" max="5" width="24.42578125" customWidth="1"/>
  </cols>
  <sheetData>
    <row r="1" spans="1:5" ht="33" customHeight="1" x14ac:dyDescent="0.25">
      <c r="A1" s="175" t="s">
        <v>365</v>
      </c>
      <c r="B1" s="175"/>
      <c r="C1" s="175"/>
      <c r="D1" s="175"/>
      <c r="E1" s="175"/>
    </row>
    <row r="2" spans="1:5" ht="30" x14ac:dyDescent="0.25">
      <c r="A2" s="1" t="s">
        <v>0</v>
      </c>
      <c r="B2" s="2" t="s">
        <v>1</v>
      </c>
      <c r="C2" s="3" t="s">
        <v>360</v>
      </c>
      <c r="D2" s="3" t="s">
        <v>361</v>
      </c>
      <c r="E2" s="3" t="s">
        <v>357</v>
      </c>
    </row>
    <row r="3" spans="1:5" x14ac:dyDescent="0.25">
      <c r="A3" s="81">
        <v>127</v>
      </c>
      <c r="B3" s="85" t="s">
        <v>287</v>
      </c>
      <c r="C3" s="82">
        <v>0</v>
      </c>
      <c r="D3" s="82">
        <v>1287831691</v>
      </c>
      <c r="E3" s="83">
        <f t="shared" ref="E3:E10" si="0">C3+D3</f>
        <v>1287831691</v>
      </c>
    </row>
    <row r="4" spans="1:5" x14ac:dyDescent="0.25">
      <c r="A4" s="81">
        <v>139</v>
      </c>
      <c r="B4" s="85" t="s">
        <v>283</v>
      </c>
      <c r="C4" s="82">
        <v>0</v>
      </c>
      <c r="D4" s="82">
        <v>14776292222</v>
      </c>
      <c r="E4" s="83">
        <f t="shared" si="0"/>
        <v>14776292222</v>
      </c>
    </row>
    <row r="5" spans="1:5" ht="30" x14ac:dyDescent="0.25">
      <c r="A5" s="81">
        <v>138</v>
      </c>
      <c r="B5" s="85" t="s">
        <v>282</v>
      </c>
      <c r="C5" s="82">
        <v>0</v>
      </c>
      <c r="D5" s="82">
        <v>1349796701</v>
      </c>
      <c r="E5" s="83">
        <f t="shared" si="0"/>
        <v>1349796701</v>
      </c>
    </row>
    <row r="6" spans="1:5" x14ac:dyDescent="0.25">
      <c r="A6" s="81">
        <v>149</v>
      </c>
      <c r="B6" s="85" t="s">
        <v>286</v>
      </c>
      <c r="C6" s="82">
        <v>1276345648</v>
      </c>
      <c r="D6" s="82">
        <v>4324875378</v>
      </c>
      <c r="E6" s="83">
        <f t="shared" si="0"/>
        <v>5601221026</v>
      </c>
    </row>
    <row r="7" spans="1:5" x14ac:dyDescent="0.25">
      <c r="A7" s="81">
        <v>307</v>
      </c>
      <c r="B7" s="85" t="s">
        <v>294</v>
      </c>
      <c r="C7" s="82">
        <v>0</v>
      </c>
      <c r="D7" s="82">
        <v>0</v>
      </c>
      <c r="E7" s="83">
        <f t="shared" si="0"/>
        <v>0</v>
      </c>
    </row>
    <row r="8" spans="1:5" x14ac:dyDescent="0.25">
      <c r="A8" s="81">
        <v>308</v>
      </c>
      <c r="B8" s="85" t="s">
        <v>293</v>
      </c>
      <c r="C8" s="82">
        <v>0</v>
      </c>
      <c r="D8" s="82">
        <v>0</v>
      </c>
      <c r="E8" s="83">
        <f t="shared" si="0"/>
        <v>0</v>
      </c>
    </row>
    <row r="9" spans="1:5" ht="30" x14ac:dyDescent="0.25">
      <c r="A9" s="81">
        <v>137</v>
      </c>
      <c r="B9" s="85" t="s">
        <v>359</v>
      </c>
      <c r="C9" s="82">
        <v>0</v>
      </c>
      <c r="D9" s="82">
        <v>387156517</v>
      </c>
      <c r="E9" s="83">
        <f t="shared" si="0"/>
        <v>387156517</v>
      </c>
    </row>
    <row r="10" spans="1:5" x14ac:dyDescent="0.25">
      <c r="A10" s="81">
        <v>111</v>
      </c>
      <c r="B10" s="85" t="s">
        <v>279</v>
      </c>
      <c r="C10" s="82">
        <v>1498840621</v>
      </c>
      <c r="D10" s="82">
        <v>0</v>
      </c>
      <c r="E10" s="83">
        <f t="shared" si="0"/>
        <v>1498840621</v>
      </c>
    </row>
    <row r="11" spans="1:5" s="84" customFormat="1" x14ac:dyDescent="0.25">
      <c r="A11" s="146"/>
      <c r="B11" s="147" t="s">
        <v>156</v>
      </c>
      <c r="C11" s="83">
        <f t="shared" ref="C11:D11" si="1">SUM(C3:C10)</f>
        <v>2775186269</v>
      </c>
      <c r="D11" s="83">
        <f t="shared" si="1"/>
        <v>22125952509</v>
      </c>
      <c r="E11" s="83">
        <f>SUM(E3:E10)</f>
        <v>24901138778</v>
      </c>
    </row>
  </sheetData>
  <mergeCells count="1">
    <mergeCell ref="A1:E1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147"/>
  <sheetViews>
    <sheetView tabSelected="1" zoomScaleNormal="100" workbookViewId="0">
      <selection activeCell="C141" sqref="C141"/>
    </sheetView>
  </sheetViews>
  <sheetFormatPr defaultRowHeight="16.5" x14ac:dyDescent="0.25"/>
  <cols>
    <col min="1" max="1" width="8.5703125" style="88" customWidth="1"/>
    <col min="2" max="2" width="43.42578125" style="141" customWidth="1"/>
    <col min="3" max="4" width="35.28515625" style="88" customWidth="1"/>
    <col min="5" max="5" width="35.28515625" style="142" customWidth="1"/>
    <col min="6" max="6" width="9.140625" style="88"/>
    <col min="7" max="7" width="58" style="89" customWidth="1"/>
    <col min="8" max="8" width="39" style="89" customWidth="1"/>
    <col min="9" max="9" width="29.28515625" style="89" customWidth="1"/>
    <col min="10" max="10" width="22.28515625" style="89" customWidth="1"/>
    <col min="11" max="11" width="23.7109375" style="89" customWidth="1"/>
    <col min="12" max="12" width="16" style="89" customWidth="1"/>
    <col min="13" max="13" width="18.85546875" style="89" customWidth="1"/>
    <col min="14" max="14" width="18.42578125" style="89" customWidth="1"/>
    <col min="15" max="15" width="14.28515625" style="89" customWidth="1"/>
    <col min="16" max="16" width="6.85546875" style="89" customWidth="1"/>
    <col min="17" max="17" width="43.7109375" style="89" customWidth="1"/>
    <col min="18" max="18" width="34.85546875" style="89" bestFit="1" customWidth="1"/>
    <col min="19" max="16384" width="9.140625" style="88"/>
  </cols>
  <sheetData>
    <row r="1" spans="1:18" x14ac:dyDescent="0.25">
      <c r="A1" s="176" t="s">
        <v>366</v>
      </c>
      <c r="B1" s="176"/>
      <c r="C1" s="176"/>
      <c r="D1" s="176"/>
      <c r="E1" s="176"/>
    </row>
    <row r="2" spans="1:18" x14ac:dyDescent="0.25">
      <c r="A2" s="90"/>
      <c r="B2" s="87"/>
      <c r="C2" s="90"/>
      <c r="D2" s="90"/>
      <c r="E2" s="91"/>
      <c r="G2" s="92"/>
      <c r="H2" s="92"/>
      <c r="I2" s="92"/>
      <c r="J2" s="92"/>
    </row>
    <row r="3" spans="1:18" x14ac:dyDescent="0.25">
      <c r="A3" s="93" t="s">
        <v>0</v>
      </c>
      <c r="B3" s="94" t="s">
        <v>1</v>
      </c>
      <c r="C3" s="95" t="s">
        <v>362</v>
      </c>
      <c r="D3" s="96">
        <v>42735</v>
      </c>
      <c r="E3" s="95" t="s">
        <v>363</v>
      </c>
      <c r="G3" s="149"/>
      <c r="H3" s="121"/>
      <c r="I3" s="121"/>
      <c r="J3" s="121"/>
      <c r="K3" s="97"/>
      <c r="L3" s="98"/>
      <c r="M3" s="98"/>
      <c r="N3" s="98"/>
      <c r="O3" s="98"/>
      <c r="P3" s="98"/>
      <c r="Q3" s="98"/>
      <c r="R3" s="98"/>
    </row>
    <row r="4" spans="1:18" x14ac:dyDescent="0.25">
      <c r="A4" s="99" t="s">
        <v>4</v>
      </c>
      <c r="B4" s="100" t="s">
        <v>5</v>
      </c>
      <c r="C4" s="101">
        <v>37144602107</v>
      </c>
      <c r="D4" s="101">
        <v>32715577616</v>
      </c>
      <c r="E4" s="101">
        <f>D4-C4</f>
        <v>-4429024491</v>
      </c>
      <c r="G4" s="102"/>
      <c r="H4" s="103"/>
      <c r="I4" s="103"/>
      <c r="J4" s="104"/>
      <c r="K4" s="97"/>
      <c r="L4" s="97"/>
      <c r="M4" s="97"/>
      <c r="N4" s="97"/>
      <c r="O4" s="97"/>
      <c r="P4" s="97"/>
      <c r="Q4" s="98"/>
      <c r="R4" s="105"/>
    </row>
    <row r="5" spans="1:18" x14ac:dyDescent="0.25">
      <c r="A5" s="99" t="s">
        <v>6</v>
      </c>
      <c r="B5" s="100" t="s">
        <v>7</v>
      </c>
      <c r="C5" s="101">
        <v>1087768633</v>
      </c>
      <c r="D5" s="101">
        <v>0</v>
      </c>
      <c r="E5" s="101">
        <f t="shared" ref="E5:E71" si="0">D5-C5</f>
        <v>-1087768633</v>
      </c>
      <c r="G5" s="102"/>
      <c r="H5" s="103"/>
      <c r="I5" s="103"/>
      <c r="J5" s="104"/>
      <c r="K5" s="97"/>
      <c r="L5" s="106"/>
      <c r="M5" s="106"/>
      <c r="N5" s="106"/>
      <c r="O5" s="107"/>
      <c r="P5" s="106"/>
      <c r="Q5" s="107"/>
      <c r="R5" s="105"/>
    </row>
    <row r="6" spans="1:18" x14ac:dyDescent="0.25">
      <c r="A6" s="99" t="s">
        <v>8</v>
      </c>
      <c r="B6" s="100" t="s">
        <v>9</v>
      </c>
      <c r="C6" s="101">
        <v>797401768</v>
      </c>
      <c r="D6" s="101">
        <v>1203346116</v>
      </c>
      <c r="E6" s="101">
        <f t="shared" si="0"/>
        <v>405944348</v>
      </c>
      <c r="G6" s="102"/>
      <c r="H6" s="103"/>
      <c r="I6" s="103"/>
      <c r="J6" s="104"/>
      <c r="K6" s="97"/>
      <c r="L6" s="106"/>
      <c r="M6" s="106"/>
      <c r="N6" s="106"/>
      <c r="O6" s="107"/>
      <c r="P6" s="106"/>
      <c r="Q6" s="107"/>
      <c r="R6" s="105"/>
    </row>
    <row r="7" spans="1:18" x14ac:dyDescent="0.25">
      <c r="A7" s="99" t="s">
        <v>10</v>
      </c>
      <c r="B7" s="100" t="s">
        <v>11</v>
      </c>
      <c r="C7" s="101">
        <v>718433532862</v>
      </c>
      <c r="D7" s="101">
        <v>718486171558</v>
      </c>
      <c r="E7" s="101">
        <f t="shared" si="0"/>
        <v>52638696</v>
      </c>
      <c r="G7" s="102"/>
      <c r="H7" s="103"/>
      <c r="I7" s="103"/>
      <c r="J7" s="104"/>
      <c r="K7" s="97"/>
      <c r="L7" s="106"/>
      <c r="M7" s="106"/>
      <c r="N7" s="106"/>
      <c r="O7" s="107"/>
      <c r="P7" s="106"/>
      <c r="Q7" s="107"/>
      <c r="R7" s="105"/>
    </row>
    <row r="8" spans="1:18" x14ac:dyDescent="0.25">
      <c r="A8" s="99" t="s">
        <v>12</v>
      </c>
      <c r="B8" s="100" t="s">
        <v>13</v>
      </c>
      <c r="C8" s="101">
        <v>2041837542</v>
      </c>
      <c r="D8" s="101">
        <v>2637959033</v>
      </c>
      <c r="E8" s="101">
        <f t="shared" si="0"/>
        <v>596121491</v>
      </c>
      <c r="G8" s="102"/>
      <c r="H8" s="103"/>
      <c r="I8" s="103"/>
      <c r="J8" s="104"/>
      <c r="K8" s="97"/>
      <c r="L8" s="106"/>
      <c r="M8" s="106"/>
      <c r="N8" s="106"/>
      <c r="O8" s="107"/>
      <c r="P8" s="106"/>
      <c r="Q8" s="107"/>
      <c r="R8" s="105"/>
    </row>
    <row r="9" spans="1:18" x14ac:dyDescent="0.25">
      <c r="A9" s="99" t="s">
        <v>14</v>
      </c>
      <c r="B9" s="100" t="s">
        <v>15</v>
      </c>
      <c r="C9" s="101">
        <v>47336651532</v>
      </c>
      <c r="D9" s="101">
        <v>49617793649</v>
      </c>
      <c r="E9" s="101">
        <f t="shared" si="0"/>
        <v>2281142117</v>
      </c>
      <c r="G9" s="102"/>
      <c r="H9" s="103"/>
      <c r="I9" s="103"/>
      <c r="J9" s="104"/>
      <c r="K9" s="97"/>
      <c r="L9" s="106"/>
      <c r="M9" s="106"/>
      <c r="N9" s="106"/>
      <c r="O9" s="107"/>
      <c r="P9" s="106"/>
      <c r="Q9" s="107"/>
      <c r="R9" s="105"/>
    </row>
    <row r="10" spans="1:18" ht="33" x14ac:dyDescent="0.25">
      <c r="A10" s="99" t="s">
        <v>16</v>
      </c>
      <c r="B10" s="100" t="s">
        <v>17</v>
      </c>
      <c r="C10" s="101">
        <v>684752969473</v>
      </c>
      <c r="D10" s="101">
        <v>673317206100</v>
      </c>
      <c r="E10" s="101">
        <f t="shared" si="0"/>
        <v>-11435763373</v>
      </c>
      <c r="G10" s="102"/>
      <c r="H10" s="103"/>
      <c r="I10" s="103"/>
      <c r="J10" s="104"/>
      <c r="K10" s="97"/>
      <c r="L10" s="106"/>
      <c r="M10" s="106"/>
      <c r="N10" s="106"/>
      <c r="O10" s="107"/>
      <c r="P10" s="106"/>
      <c r="Q10" s="107"/>
      <c r="R10" s="105"/>
    </row>
    <row r="11" spans="1:18" ht="33" x14ac:dyDescent="0.25">
      <c r="A11" s="99" t="s">
        <v>18</v>
      </c>
      <c r="B11" s="100" t="s">
        <v>364</v>
      </c>
      <c r="C11" s="101">
        <v>139505815366</v>
      </c>
      <c r="D11" s="101">
        <v>136596164400</v>
      </c>
      <c r="E11" s="101">
        <f t="shared" si="0"/>
        <v>-2909650966</v>
      </c>
      <c r="G11" s="102"/>
      <c r="H11" s="103"/>
      <c r="I11" s="103"/>
      <c r="J11" s="104"/>
      <c r="K11" s="97"/>
      <c r="L11" s="106"/>
      <c r="M11" s="106"/>
      <c r="N11" s="106"/>
      <c r="O11" s="107"/>
      <c r="P11" s="106"/>
      <c r="Q11" s="107"/>
      <c r="R11" s="105"/>
    </row>
    <row r="12" spans="1:18" x14ac:dyDescent="0.25">
      <c r="A12" s="99" t="s">
        <v>20</v>
      </c>
      <c r="B12" s="100" t="s">
        <v>21</v>
      </c>
      <c r="C12" s="101">
        <v>2058583154</v>
      </c>
      <c r="D12" s="101">
        <v>1985463253</v>
      </c>
      <c r="E12" s="101">
        <f t="shared" si="0"/>
        <v>-73119901</v>
      </c>
      <c r="G12" s="102"/>
      <c r="H12" s="103"/>
      <c r="I12" s="103"/>
      <c r="J12" s="104"/>
      <c r="K12" s="97"/>
      <c r="L12" s="106"/>
      <c r="M12" s="106"/>
      <c r="N12" s="106"/>
      <c r="O12" s="107"/>
      <c r="P12" s="106"/>
      <c r="Q12" s="107"/>
      <c r="R12" s="105"/>
    </row>
    <row r="13" spans="1:18" ht="33" x14ac:dyDescent="0.25">
      <c r="A13" s="99" t="s">
        <v>22</v>
      </c>
      <c r="B13" s="100" t="s">
        <v>23</v>
      </c>
      <c r="C13" s="101">
        <v>24097096854</v>
      </c>
      <c r="D13" s="101">
        <v>24219323401</v>
      </c>
      <c r="E13" s="101">
        <f t="shared" si="0"/>
        <v>122226547</v>
      </c>
      <c r="G13" s="102"/>
      <c r="H13" s="103"/>
      <c r="I13" s="103"/>
      <c r="J13" s="104"/>
      <c r="K13" s="97"/>
      <c r="L13" s="106"/>
      <c r="M13" s="106"/>
      <c r="N13" s="106"/>
      <c r="O13" s="107"/>
      <c r="P13" s="106"/>
      <c r="Q13" s="107"/>
      <c r="R13" s="105"/>
    </row>
    <row r="14" spans="1:18" x14ac:dyDescent="0.25">
      <c r="A14" s="99" t="s">
        <v>24</v>
      </c>
      <c r="B14" s="100" t="s">
        <v>25</v>
      </c>
      <c r="C14" s="101">
        <v>31597315454</v>
      </c>
      <c r="D14" s="101">
        <v>30821116139</v>
      </c>
      <c r="E14" s="101">
        <f t="shared" si="0"/>
        <v>-776199315</v>
      </c>
      <c r="G14" s="102"/>
      <c r="H14" s="103"/>
      <c r="I14" s="103"/>
      <c r="J14" s="104"/>
      <c r="K14" s="97"/>
      <c r="L14" s="106"/>
      <c r="M14" s="106"/>
      <c r="N14" s="106"/>
      <c r="O14" s="107"/>
      <c r="P14" s="106"/>
      <c r="Q14" s="107"/>
      <c r="R14" s="105"/>
    </row>
    <row r="15" spans="1:18" ht="33" x14ac:dyDescent="0.25">
      <c r="A15" s="99" t="s">
        <v>26</v>
      </c>
      <c r="B15" s="100" t="s">
        <v>27</v>
      </c>
      <c r="C15" s="101">
        <v>10516861064</v>
      </c>
      <c r="D15" s="101">
        <v>10390898931</v>
      </c>
      <c r="E15" s="101">
        <f t="shared" si="0"/>
        <v>-125962133</v>
      </c>
      <c r="G15" s="102"/>
      <c r="H15" s="103"/>
      <c r="I15" s="103"/>
      <c r="J15" s="104"/>
      <c r="K15" s="97"/>
      <c r="L15" s="106"/>
      <c r="M15" s="108"/>
      <c r="N15" s="106"/>
      <c r="O15" s="107"/>
      <c r="P15" s="106"/>
      <c r="Q15" s="107"/>
      <c r="R15" s="105"/>
    </row>
    <row r="16" spans="1:18" x14ac:dyDescent="0.25">
      <c r="A16" s="99" t="s">
        <v>28</v>
      </c>
      <c r="B16" s="100" t="s">
        <v>29</v>
      </c>
      <c r="C16" s="101">
        <v>14012359825</v>
      </c>
      <c r="D16" s="101">
        <v>13969113161</v>
      </c>
      <c r="E16" s="101">
        <f t="shared" si="0"/>
        <v>-43246664</v>
      </c>
      <c r="G16" s="102"/>
      <c r="H16" s="103"/>
      <c r="I16" s="103"/>
      <c r="J16" s="104"/>
      <c r="K16" s="97"/>
      <c r="L16" s="106"/>
      <c r="M16" s="108"/>
      <c r="N16" s="106"/>
      <c r="O16" s="107"/>
      <c r="P16" s="106"/>
      <c r="Q16" s="107"/>
      <c r="R16" s="105"/>
    </row>
    <row r="17" spans="1:18" x14ac:dyDescent="0.25">
      <c r="A17" s="99" t="s">
        <v>30</v>
      </c>
      <c r="B17" s="100" t="s">
        <v>31</v>
      </c>
      <c r="C17" s="101">
        <v>8743556240</v>
      </c>
      <c r="D17" s="101">
        <v>8869269153</v>
      </c>
      <c r="E17" s="101">
        <f t="shared" si="0"/>
        <v>125712913</v>
      </c>
      <c r="G17" s="102"/>
      <c r="H17" s="103"/>
      <c r="I17" s="103"/>
      <c r="J17" s="104"/>
      <c r="K17" s="97"/>
      <c r="L17" s="106"/>
      <c r="M17" s="108"/>
      <c r="N17" s="106"/>
      <c r="O17" s="107"/>
      <c r="P17" s="106"/>
      <c r="Q17" s="107"/>
      <c r="R17" s="105"/>
    </row>
    <row r="18" spans="1:18" ht="33" x14ac:dyDescent="0.25">
      <c r="A18" s="99" t="s">
        <v>32</v>
      </c>
      <c r="B18" s="100" t="s">
        <v>33</v>
      </c>
      <c r="C18" s="101">
        <v>8874452807</v>
      </c>
      <c r="D18" s="101">
        <v>6375267800</v>
      </c>
      <c r="E18" s="101">
        <f t="shared" si="0"/>
        <v>-2499185007</v>
      </c>
      <c r="G18" s="102"/>
      <c r="H18" s="103"/>
      <c r="I18" s="103"/>
      <c r="J18" s="104"/>
      <c r="K18" s="97"/>
      <c r="L18" s="106"/>
      <c r="M18" s="106"/>
      <c r="N18" s="106"/>
      <c r="O18" s="107"/>
      <c r="P18" s="106"/>
      <c r="Q18" s="107"/>
      <c r="R18" s="105"/>
    </row>
    <row r="19" spans="1:18" x14ac:dyDescent="0.25">
      <c r="A19" s="99" t="s">
        <v>34</v>
      </c>
      <c r="B19" s="100" t="s">
        <v>35</v>
      </c>
      <c r="C19" s="101">
        <v>0</v>
      </c>
      <c r="D19" s="101">
        <v>112107429</v>
      </c>
      <c r="E19" s="101">
        <f t="shared" si="0"/>
        <v>112107429</v>
      </c>
      <c r="G19" s="102"/>
      <c r="H19" s="103"/>
      <c r="I19" s="103"/>
      <c r="J19" s="104"/>
      <c r="K19" s="97"/>
      <c r="L19" s="109"/>
      <c r="M19" s="109"/>
      <c r="N19" s="109"/>
      <c r="O19" s="109"/>
      <c r="P19" s="109"/>
      <c r="Q19" s="109"/>
      <c r="R19" s="110"/>
    </row>
    <row r="20" spans="1:18" x14ac:dyDescent="0.25">
      <c r="A20" s="99" t="s">
        <v>36</v>
      </c>
      <c r="B20" s="100" t="s">
        <v>37</v>
      </c>
      <c r="C20" s="101">
        <v>2340764914</v>
      </c>
      <c r="D20" s="101">
        <v>3093346602</v>
      </c>
      <c r="E20" s="101">
        <f t="shared" si="0"/>
        <v>752581688</v>
      </c>
      <c r="G20" s="102"/>
      <c r="H20" s="103"/>
      <c r="I20" s="103"/>
      <c r="J20" s="104"/>
      <c r="K20" s="97"/>
      <c r="L20" s="106"/>
      <c r="M20" s="106"/>
      <c r="N20" s="106"/>
      <c r="O20" s="107"/>
      <c r="P20" s="106"/>
      <c r="Q20" s="107"/>
      <c r="R20" s="105"/>
    </row>
    <row r="21" spans="1:18" ht="33" x14ac:dyDescent="0.25">
      <c r="A21" s="99" t="s">
        <v>38</v>
      </c>
      <c r="B21" s="100" t="s">
        <v>39</v>
      </c>
      <c r="C21" s="101">
        <v>1901961119</v>
      </c>
      <c r="D21" s="101">
        <v>5164602901</v>
      </c>
      <c r="E21" s="101">
        <f t="shared" si="0"/>
        <v>3262641782</v>
      </c>
      <c r="G21" s="102"/>
      <c r="H21" s="103"/>
      <c r="I21" s="103"/>
      <c r="J21" s="104"/>
      <c r="K21" s="97"/>
      <c r="L21" s="106"/>
      <c r="M21" s="106"/>
      <c r="N21" s="106"/>
      <c r="O21" s="107"/>
      <c r="P21" s="106"/>
      <c r="Q21" s="107"/>
      <c r="R21" s="105"/>
    </row>
    <row r="22" spans="1:18" x14ac:dyDescent="0.25">
      <c r="A22" s="99" t="s">
        <v>40</v>
      </c>
      <c r="B22" s="100" t="s">
        <v>41</v>
      </c>
      <c r="C22" s="101">
        <v>51632158023.5</v>
      </c>
      <c r="D22" s="101">
        <v>19811710467</v>
      </c>
      <c r="E22" s="101">
        <f t="shared" si="0"/>
        <v>-31820447556.5</v>
      </c>
      <c r="G22" s="102"/>
      <c r="H22" s="103"/>
      <c r="I22" s="103"/>
      <c r="J22" s="104"/>
      <c r="K22" s="97"/>
      <c r="L22" s="106"/>
      <c r="M22" s="106"/>
      <c r="N22" s="106"/>
      <c r="O22" s="107"/>
      <c r="P22" s="106"/>
      <c r="Q22" s="107"/>
      <c r="R22" s="105"/>
    </row>
    <row r="23" spans="1:18" ht="33" x14ac:dyDescent="0.25">
      <c r="A23" s="99" t="s">
        <v>42</v>
      </c>
      <c r="B23" s="100" t="s">
        <v>43</v>
      </c>
      <c r="C23" s="101">
        <v>4151855208</v>
      </c>
      <c r="D23" s="101">
        <v>4151600971</v>
      </c>
      <c r="E23" s="101">
        <f t="shared" si="0"/>
        <v>-254237</v>
      </c>
      <c r="G23" s="102"/>
      <c r="H23" s="103"/>
      <c r="I23" s="103"/>
      <c r="J23" s="104"/>
      <c r="K23" s="97"/>
      <c r="L23" s="111"/>
      <c r="M23" s="111"/>
      <c r="N23" s="111"/>
      <c r="O23" s="111"/>
      <c r="P23" s="111"/>
      <c r="Q23" s="112"/>
      <c r="R23" s="105"/>
    </row>
    <row r="24" spans="1:18" x14ac:dyDescent="0.25">
      <c r="A24" s="99" t="s">
        <v>44</v>
      </c>
      <c r="B24" s="100" t="s">
        <v>45</v>
      </c>
      <c r="C24" s="101">
        <v>10975960846</v>
      </c>
      <c r="D24" s="101">
        <v>2257944148</v>
      </c>
      <c r="E24" s="101">
        <f t="shared" si="0"/>
        <v>-8718016698</v>
      </c>
      <c r="G24" s="102"/>
      <c r="H24" s="103"/>
      <c r="I24" s="103"/>
      <c r="J24" s="104"/>
      <c r="K24" s="97"/>
      <c r="L24" s="106"/>
      <c r="M24" s="106"/>
      <c r="N24" s="106"/>
      <c r="O24" s="107"/>
      <c r="P24" s="108"/>
      <c r="Q24" s="107"/>
      <c r="R24" s="105"/>
    </row>
    <row r="25" spans="1:18" ht="33" x14ac:dyDescent="0.25">
      <c r="A25" s="99" t="s">
        <v>46</v>
      </c>
      <c r="B25" s="100" t="s">
        <v>47</v>
      </c>
      <c r="C25" s="101">
        <v>6435737338</v>
      </c>
      <c r="D25" s="101">
        <v>5623092310</v>
      </c>
      <c r="E25" s="101">
        <f t="shared" si="0"/>
        <v>-812645028</v>
      </c>
      <c r="G25" s="102"/>
      <c r="H25" s="103"/>
      <c r="I25" s="103"/>
      <c r="J25" s="104"/>
      <c r="K25" s="97"/>
      <c r="L25" s="106"/>
      <c r="M25" s="106"/>
      <c r="N25" s="106"/>
      <c r="O25" s="107"/>
      <c r="P25" s="106"/>
      <c r="Q25" s="107"/>
      <c r="R25" s="105"/>
    </row>
    <row r="26" spans="1:18" x14ac:dyDescent="0.25">
      <c r="A26" s="99" t="s">
        <v>48</v>
      </c>
      <c r="B26" s="100" t="s">
        <v>49</v>
      </c>
      <c r="C26" s="101">
        <v>9854762418</v>
      </c>
      <c r="D26" s="101">
        <v>2123960981</v>
      </c>
      <c r="E26" s="101">
        <f t="shared" si="0"/>
        <v>-7730801437</v>
      </c>
      <c r="G26" s="102"/>
      <c r="H26" s="103"/>
      <c r="I26" s="103"/>
      <c r="J26" s="104"/>
      <c r="K26" s="97"/>
      <c r="L26" s="106"/>
      <c r="M26" s="106"/>
      <c r="N26" s="106"/>
      <c r="O26" s="107"/>
      <c r="P26" s="106"/>
      <c r="Q26" s="107"/>
      <c r="R26" s="105"/>
    </row>
    <row r="27" spans="1:18" x14ac:dyDescent="0.25">
      <c r="A27" s="99" t="s">
        <v>50</v>
      </c>
      <c r="B27" s="100" t="s">
        <v>51</v>
      </c>
      <c r="C27" s="101">
        <v>3216641565</v>
      </c>
      <c r="D27" s="101">
        <v>4397239667</v>
      </c>
      <c r="E27" s="101">
        <f t="shared" si="0"/>
        <v>1180598102</v>
      </c>
      <c r="G27" s="102"/>
      <c r="H27" s="103"/>
      <c r="I27" s="103"/>
      <c r="J27" s="104"/>
      <c r="K27" s="97"/>
      <c r="L27" s="107"/>
      <c r="M27" s="106"/>
      <c r="N27" s="106"/>
      <c r="O27" s="107"/>
      <c r="P27" s="106"/>
      <c r="Q27" s="107"/>
      <c r="R27" s="105"/>
    </row>
    <row r="28" spans="1:18" x14ac:dyDescent="0.25">
      <c r="A28" s="99" t="s">
        <v>52</v>
      </c>
      <c r="B28" s="100" t="s">
        <v>53</v>
      </c>
      <c r="C28" s="101">
        <v>0</v>
      </c>
      <c r="D28" s="101">
        <v>36037419</v>
      </c>
      <c r="E28" s="101">
        <f t="shared" si="0"/>
        <v>36037419</v>
      </c>
      <c r="G28" s="102"/>
      <c r="H28" s="103"/>
      <c r="I28" s="103"/>
      <c r="J28" s="104"/>
      <c r="K28" s="97"/>
      <c r="L28" s="106"/>
      <c r="M28" s="106"/>
      <c r="N28" s="106"/>
      <c r="O28" s="107"/>
      <c r="P28" s="106"/>
      <c r="Q28" s="107"/>
      <c r="R28" s="105"/>
    </row>
    <row r="29" spans="1:18" x14ac:dyDescent="0.25">
      <c r="A29" s="99" t="s">
        <v>54</v>
      </c>
      <c r="B29" s="100" t="s">
        <v>55</v>
      </c>
      <c r="C29" s="101">
        <v>0</v>
      </c>
      <c r="D29" s="101">
        <v>1031946317</v>
      </c>
      <c r="E29" s="101">
        <f t="shared" si="0"/>
        <v>1031946317</v>
      </c>
      <c r="G29" s="102"/>
      <c r="H29" s="103"/>
      <c r="I29" s="103"/>
      <c r="J29" s="104"/>
      <c r="K29" s="97"/>
      <c r="L29" s="106"/>
      <c r="M29" s="106"/>
      <c r="N29" s="106"/>
      <c r="O29" s="107"/>
      <c r="P29" s="106"/>
      <c r="Q29" s="107"/>
      <c r="R29" s="105"/>
    </row>
    <row r="30" spans="1:18" x14ac:dyDescent="0.25">
      <c r="A30" s="99" t="s">
        <v>56</v>
      </c>
      <c r="B30" s="100" t="s">
        <v>57</v>
      </c>
      <c r="C30" s="101">
        <v>0</v>
      </c>
      <c r="D30" s="101">
        <v>0</v>
      </c>
      <c r="E30" s="101">
        <f t="shared" si="0"/>
        <v>0</v>
      </c>
      <c r="G30" s="102"/>
      <c r="H30" s="103"/>
      <c r="I30" s="103"/>
      <c r="J30" s="104"/>
      <c r="K30" s="97"/>
      <c r="L30" s="106"/>
      <c r="M30" s="106"/>
      <c r="N30" s="106"/>
      <c r="O30" s="107"/>
      <c r="P30" s="106"/>
      <c r="Q30" s="107"/>
      <c r="R30" s="105"/>
    </row>
    <row r="31" spans="1:18" x14ac:dyDescent="0.25">
      <c r="A31" s="99" t="s">
        <v>58</v>
      </c>
      <c r="B31" s="100" t="s">
        <v>59</v>
      </c>
      <c r="C31" s="101">
        <v>2737844871</v>
      </c>
      <c r="D31" s="101">
        <v>2741547513</v>
      </c>
      <c r="E31" s="101">
        <f t="shared" si="0"/>
        <v>3702642</v>
      </c>
      <c r="G31" s="102"/>
      <c r="H31" s="103"/>
      <c r="I31" s="103"/>
      <c r="J31" s="104"/>
      <c r="K31" s="97"/>
      <c r="L31" s="106"/>
      <c r="M31" s="106"/>
      <c r="N31" s="106"/>
      <c r="O31" s="107"/>
      <c r="P31" s="106"/>
      <c r="Q31" s="107"/>
      <c r="R31" s="105"/>
    </row>
    <row r="32" spans="1:18" x14ac:dyDescent="0.25">
      <c r="A32" s="99" t="s">
        <v>60</v>
      </c>
      <c r="B32" s="100" t="s">
        <v>61</v>
      </c>
      <c r="C32" s="101">
        <v>98955997</v>
      </c>
      <c r="D32" s="101">
        <v>166554817</v>
      </c>
      <c r="E32" s="101">
        <f t="shared" si="0"/>
        <v>67598820</v>
      </c>
      <c r="G32" s="102"/>
      <c r="H32" s="103"/>
      <c r="I32" s="103"/>
      <c r="J32" s="104"/>
      <c r="K32" s="97"/>
      <c r="L32" s="113"/>
      <c r="M32" s="106"/>
      <c r="N32" s="106"/>
      <c r="O32" s="107"/>
      <c r="P32" s="106"/>
      <c r="Q32" s="107"/>
      <c r="R32" s="105"/>
    </row>
    <row r="33" spans="1:18" x14ac:dyDescent="0.25">
      <c r="A33" s="99" t="s">
        <v>62</v>
      </c>
      <c r="B33" s="100" t="s">
        <v>63</v>
      </c>
      <c r="C33" s="101">
        <v>1380775068.96</v>
      </c>
      <c r="D33" s="101">
        <v>6657474</v>
      </c>
      <c r="E33" s="101">
        <f t="shared" si="0"/>
        <v>-1374117594.96</v>
      </c>
      <c r="G33" s="102"/>
      <c r="H33" s="103"/>
      <c r="I33" s="103"/>
      <c r="J33" s="104"/>
      <c r="K33" s="97"/>
      <c r="L33" s="106"/>
      <c r="M33" s="106"/>
      <c r="N33" s="106"/>
      <c r="O33" s="107"/>
      <c r="P33" s="106"/>
      <c r="Q33" s="107"/>
      <c r="R33" s="105"/>
    </row>
    <row r="34" spans="1:18" s="114" customFormat="1" x14ac:dyDescent="0.25">
      <c r="A34" s="99" t="s">
        <v>358</v>
      </c>
      <c r="B34" s="100" t="s">
        <v>338</v>
      </c>
      <c r="C34" s="101">
        <v>0</v>
      </c>
      <c r="D34" s="101">
        <v>0</v>
      </c>
      <c r="E34" s="101">
        <f t="shared" si="0"/>
        <v>0</v>
      </c>
      <c r="G34" s="102"/>
      <c r="H34" s="103"/>
      <c r="I34" s="103"/>
      <c r="J34" s="104"/>
      <c r="K34" s="97"/>
      <c r="L34" s="106"/>
      <c r="M34" s="106"/>
      <c r="N34" s="106"/>
      <c r="O34" s="107"/>
      <c r="P34" s="106"/>
      <c r="Q34" s="107"/>
      <c r="R34" s="105"/>
    </row>
    <row r="35" spans="1:18" x14ac:dyDescent="0.25">
      <c r="A35" s="115" t="s">
        <v>157</v>
      </c>
      <c r="B35" s="116" t="s">
        <v>158</v>
      </c>
      <c r="C35" s="117">
        <v>0</v>
      </c>
      <c r="D35" s="117">
        <v>527926031</v>
      </c>
      <c r="E35" s="101">
        <f t="shared" si="0"/>
        <v>527926031</v>
      </c>
      <c r="G35" s="118"/>
      <c r="H35" s="119"/>
      <c r="I35" s="120"/>
      <c r="J35" s="121"/>
      <c r="K35" s="97"/>
      <c r="L35" s="106"/>
      <c r="M35" s="106"/>
      <c r="N35" s="106"/>
      <c r="O35" s="107"/>
      <c r="P35" s="106"/>
      <c r="Q35" s="107"/>
      <c r="R35" s="105"/>
    </row>
    <row r="36" spans="1:18" x14ac:dyDescent="0.25">
      <c r="A36" s="115">
        <v>111</v>
      </c>
      <c r="B36" s="116" t="s">
        <v>339</v>
      </c>
      <c r="C36" s="117"/>
      <c r="D36" s="117">
        <v>1498840621</v>
      </c>
      <c r="E36" s="101">
        <f t="shared" si="0"/>
        <v>1498840621</v>
      </c>
      <c r="G36" s="118"/>
      <c r="H36" s="119"/>
      <c r="I36" s="120"/>
      <c r="J36" s="121"/>
      <c r="K36" s="97"/>
      <c r="L36" s="106"/>
      <c r="M36" s="106"/>
      <c r="N36" s="106"/>
      <c r="O36" s="107"/>
      <c r="P36" s="106"/>
      <c r="Q36" s="107"/>
      <c r="R36" s="105"/>
    </row>
    <row r="37" spans="1:18" x14ac:dyDescent="0.25">
      <c r="A37" s="99" t="s">
        <v>64</v>
      </c>
      <c r="B37" s="100" t="s">
        <v>65</v>
      </c>
      <c r="C37" s="101">
        <v>0</v>
      </c>
      <c r="D37" s="101">
        <v>0</v>
      </c>
      <c r="E37" s="101">
        <f t="shared" si="0"/>
        <v>0</v>
      </c>
      <c r="G37" s="102"/>
      <c r="H37" s="103"/>
      <c r="I37" s="103"/>
      <c r="J37" s="104"/>
      <c r="K37" s="97"/>
      <c r="L37" s="106"/>
      <c r="M37" s="106"/>
      <c r="N37" s="106"/>
      <c r="O37" s="107"/>
      <c r="P37" s="106"/>
      <c r="Q37" s="107"/>
      <c r="R37" s="105"/>
    </row>
    <row r="38" spans="1:18" x14ac:dyDescent="0.25">
      <c r="A38" s="99" t="s">
        <v>66</v>
      </c>
      <c r="B38" s="100" t="s">
        <v>67</v>
      </c>
      <c r="C38" s="101">
        <v>283820541566.69</v>
      </c>
      <c r="D38" s="101">
        <v>222134858224</v>
      </c>
      <c r="E38" s="101">
        <f t="shared" si="0"/>
        <v>-61685683342.690002</v>
      </c>
      <c r="G38" s="102"/>
      <c r="H38" s="103"/>
      <c r="I38" s="103"/>
      <c r="J38" s="104"/>
      <c r="K38" s="97"/>
      <c r="L38" s="106"/>
      <c r="M38" s="106"/>
      <c r="N38" s="106"/>
      <c r="O38" s="107"/>
      <c r="P38" s="106"/>
      <c r="Q38" s="107"/>
      <c r="R38" s="105"/>
    </row>
    <row r="39" spans="1:18" x14ac:dyDescent="0.25">
      <c r="A39" s="99" t="s">
        <v>68</v>
      </c>
      <c r="B39" s="100" t="s">
        <v>69</v>
      </c>
      <c r="C39" s="101">
        <v>215787573</v>
      </c>
      <c r="D39" s="101">
        <v>13405150</v>
      </c>
      <c r="E39" s="101">
        <f t="shared" si="0"/>
        <v>-202382423</v>
      </c>
      <c r="G39" s="102"/>
      <c r="H39" s="103"/>
      <c r="I39" s="103"/>
      <c r="J39" s="104"/>
      <c r="K39" s="97"/>
      <c r="L39" s="106"/>
      <c r="M39" s="106"/>
      <c r="N39" s="106"/>
      <c r="O39" s="107"/>
      <c r="P39" s="106"/>
      <c r="Q39" s="107"/>
      <c r="R39" s="105"/>
    </row>
    <row r="40" spans="1:18" x14ac:dyDescent="0.25">
      <c r="A40" s="99" t="s">
        <v>70</v>
      </c>
      <c r="B40" s="100" t="s">
        <v>71</v>
      </c>
      <c r="C40" s="101">
        <v>570175982</v>
      </c>
      <c r="D40" s="101">
        <v>1102229253</v>
      </c>
      <c r="E40" s="101">
        <f t="shared" si="0"/>
        <v>532053271</v>
      </c>
      <c r="G40" s="102"/>
      <c r="H40" s="103"/>
      <c r="I40" s="103"/>
      <c r="J40" s="104"/>
      <c r="K40" s="97"/>
      <c r="L40" s="106"/>
      <c r="M40" s="106"/>
      <c r="N40" s="106"/>
      <c r="O40" s="107"/>
      <c r="P40" s="106"/>
      <c r="Q40" s="107"/>
      <c r="R40" s="105"/>
    </row>
    <row r="41" spans="1:18" x14ac:dyDescent="0.25">
      <c r="A41" s="99" t="s">
        <v>72</v>
      </c>
      <c r="B41" s="100" t="s">
        <v>73</v>
      </c>
      <c r="C41" s="101">
        <v>137254602960</v>
      </c>
      <c r="D41" s="101">
        <v>137254602960</v>
      </c>
      <c r="E41" s="101">
        <f t="shared" si="0"/>
        <v>0</v>
      </c>
      <c r="G41" s="102"/>
      <c r="H41" s="103"/>
      <c r="I41" s="103"/>
      <c r="J41" s="104"/>
      <c r="K41" s="97"/>
      <c r="L41" s="106"/>
      <c r="M41" s="106"/>
      <c r="N41" s="106"/>
      <c r="O41" s="107"/>
      <c r="P41" s="106"/>
      <c r="Q41" s="107"/>
      <c r="R41" s="105"/>
    </row>
    <row r="42" spans="1:18" x14ac:dyDescent="0.25">
      <c r="A42" s="99" t="s">
        <v>74</v>
      </c>
      <c r="B42" s="100" t="s">
        <v>75</v>
      </c>
      <c r="C42" s="101">
        <v>0</v>
      </c>
      <c r="D42" s="101">
        <v>74793846</v>
      </c>
      <c r="E42" s="101">
        <f t="shared" si="0"/>
        <v>74793846</v>
      </c>
      <c r="G42" s="102"/>
      <c r="H42" s="103"/>
      <c r="I42" s="103"/>
      <c r="J42" s="104"/>
      <c r="K42" s="97"/>
      <c r="L42" s="106"/>
      <c r="M42" s="106"/>
      <c r="N42" s="106"/>
      <c r="O42" s="107"/>
      <c r="P42" s="106"/>
      <c r="Q42" s="107"/>
      <c r="R42" s="105"/>
    </row>
    <row r="43" spans="1:18" x14ac:dyDescent="0.25">
      <c r="A43" s="99" t="s">
        <v>76</v>
      </c>
      <c r="B43" s="100" t="s">
        <v>77</v>
      </c>
      <c r="C43" s="101">
        <v>206893921</v>
      </c>
      <c r="D43" s="101">
        <v>213411093</v>
      </c>
      <c r="E43" s="101">
        <f t="shared" si="0"/>
        <v>6517172</v>
      </c>
      <c r="G43" s="102"/>
      <c r="H43" s="103"/>
      <c r="I43" s="103"/>
      <c r="J43" s="104"/>
      <c r="K43" s="97"/>
      <c r="L43" s="106"/>
      <c r="M43" s="106"/>
      <c r="N43" s="106"/>
      <c r="O43" s="107"/>
      <c r="P43" s="106"/>
      <c r="Q43" s="107"/>
      <c r="R43" s="105"/>
    </row>
    <row r="44" spans="1:18" ht="17.25" x14ac:dyDescent="0.3">
      <c r="A44" s="99">
        <v>119</v>
      </c>
      <c r="B44" s="100" t="s">
        <v>159</v>
      </c>
      <c r="C44" s="101">
        <v>0</v>
      </c>
      <c r="D44" s="101">
        <v>1039240861</v>
      </c>
      <c r="E44" s="101">
        <f t="shared" si="0"/>
        <v>1039240861</v>
      </c>
      <c r="G44" s="122"/>
      <c r="H44" s="8"/>
      <c r="I44" s="8"/>
      <c r="J44" s="121"/>
      <c r="K44" s="97"/>
      <c r="L44" s="106"/>
      <c r="M44" s="106"/>
      <c r="N44" s="106"/>
      <c r="O44" s="107"/>
      <c r="P44" s="106"/>
      <c r="Q44" s="107"/>
      <c r="R44" s="105"/>
    </row>
    <row r="45" spans="1:18" ht="33" x14ac:dyDescent="0.25">
      <c r="A45" s="99" t="s">
        <v>78</v>
      </c>
      <c r="B45" s="100" t="s">
        <v>79</v>
      </c>
      <c r="C45" s="101">
        <v>6133248212</v>
      </c>
      <c r="D45" s="101">
        <v>6133140212</v>
      </c>
      <c r="E45" s="101">
        <f t="shared" si="0"/>
        <v>-108000</v>
      </c>
      <c r="G45" s="102"/>
      <c r="H45" s="103"/>
      <c r="I45" s="103"/>
      <c r="J45" s="104"/>
      <c r="K45" s="97"/>
      <c r="L45" s="106"/>
      <c r="M45" s="106"/>
      <c r="N45" s="106"/>
      <c r="O45" s="107"/>
      <c r="P45" s="106"/>
      <c r="Q45" s="107"/>
      <c r="R45" s="105"/>
    </row>
    <row r="46" spans="1:18" x14ac:dyDescent="0.25">
      <c r="A46" s="99" t="s">
        <v>80</v>
      </c>
      <c r="B46" s="100" t="s">
        <v>81</v>
      </c>
      <c r="C46" s="101">
        <v>24141506</v>
      </c>
      <c r="D46" s="101">
        <v>35764951</v>
      </c>
      <c r="E46" s="101">
        <f t="shared" si="0"/>
        <v>11623445</v>
      </c>
      <c r="G46" s="102"/>
      <c r="H46" s="103"/>
      <c r="I46" s="103"/>
      <c r="J46" s="104"/>
      <c r="K46" s="97"/>
      <c r="L46" s="106"/>
      <c r="M46" s="106"/>
      <c r="N46" s="106"/>
      <c r="O46" s="107"/>
      <c r="P46" s="106"/>
      <c r="Q46" s="107"/>
      <c r="R46" s="105"/>
    </row>
    <row r="47" spans="1:18" ht="17.25" x14ac:dyDescent="0.3">
      <c r="A47" s="99">
        <v>122</v>
      </c>
      <c r="B47" s="100" t="s">
        <v>160</v>
      </c>
      <c r="C47" s="101">
        <v>0</v>
      </c>
      <c r="D47" s="101">
        <v>13536388259</v>
      </c>
      <c r="E47" s="101">
        <f t="shared" si="0"/>
        <v>13536388259</v>
      </c>
      <c r="G47" s="122"/>
      <c r="H47" s="8"/>
      <c r="I47" s="8"/>
      <c r="J47" s="121"/>
      <c r="K47" s="97"/>
      <c r="L47" s="123"/>
      <c r="M47" s="106"/>
      <c r="N47" s="106"/>
      <c r="O47" s="107"/>
      <c r="P47" s="106"/>
      <c r="Q47" s="107"/>
      <c r="R47" s="105"/>
    </row>
    <row r="48" spans="1:18" x14ac:dyDescent="0.25">
      <c r="A48" s="99" t="s">
        <v>82</v>
      </c>
      <c r="B48" s="100" t="s">
        <v>83</v>
      </c>
      <c r="C48" s="101">
        <v>18379666584</v>
      </c>
      <c r="D48" s="101">
        <v>61017</v>
      </c>
      <c r="E48" s="101">
        <f t="shared" si="0"/>
        <v>-18379605567</v>
      </c>
      <c r="G48" s="102"/>
      <c r="H48" s="103"/>
      <c r="I48" s="103"/>
      <c r="J48" s="104"/>
      <c r="K48" s="97"/>
      <c r="L48" s="123"/>
      <c r="M48" s="106"/>
      <c r="N48" s="106"/>
      <c r="O48" s="107"/>
      <c r="P48" s="107"/>
      <c r="Q48" s="113"/>
      <c r="R48" s="105"/>
    </row>
    <row r="49" spans="1:18" x14ac:dyDescent="0.25">
      <c r="A49" s="99" t="s">
        <v>84</v>
      </c>
      <c r="B49" s="100" t="s">
        <v>85</v>
      </c>
      <c r="C49" s="101">
        <v>5932167</v>
      </c>
      <c r="D49" s="101">
        <v>879281200</v>
      </c>
      <c r="E49" s="101">
        <f t="shared" si="0"/>
        <v>873349033</v>
      </c>
      <c r="G49" s="102"/>
      <c r="H49" s="103"/>
      <c r="I49" s="103"/>
      <c r="J49" s="104"/>
      <c r="K49" s="97"/>
      <c r="L49" s="123"/>
      <c r="M49" s="106"/>
      <c r="N49" s="106"/>
      <c r="O49" s="107"/>
      <c r="P49" s="106"/>
      <c r="Q49" s="107"/>
      <c r="R49" s="105"/>
    </row>
    <row r="50" spans="1:18" s="114" customFormat="1" x14ac:dyDescent="0.25">
      <c r="A50" s="99" t="s">
        <v>320</v>
      </c>
      <c r="B50" s="124" t="s">
        <v>253</v>
      </c>
      <c r="C50" s="101">
        <v>0</v>
      </c>
      <c r="D50" s="101">
        <v>30514027</v>
      </c>
      <c r="E50" s="101">
        <f t="shared" si="0"/>
        <v>30514027</v>
      </c>
      <c r="G50" s="16"/>
      <c r="H50" s="103"/>
      <c r="I50" s="103"/>
      <c r="J50" s="104"/>
      <c r="K50" s="97"/>
      <c r="L50" s="123"/>
      <c r="M50" s="106"/>
      <c r="N50" s="106"/>
      <c r="O50" s="107"/>
      <c r="P50" s="106"/>
      <c r="Q50" s="107"/>
      <c r="R50" s="105"/>
    </row>
    <row r="51" spans="1:18" x14ac:dyDescent="0.25">
      <c r="A51" s="99" t="s">
        <v>86</v>
      </c>
      <c r="B51" s="100" t="s">
        <v>87</v>
      </c>
      <c r="C51" s="101">
        <v>15140888245</v>
      </c>
      <c r="D51" s="101">
        <v>200430958</v>
      </c>
      <c r="E51" s="101">
        <f t="shared" si="0"/>
        <v>-14940457287</v>
      </c>
      <c r="G51" s="102"/>
      <c r="H51" s="103"/>
      <c r="I51" s="103"/>
      <c r="J51" s="104"/>
      <c r="K51" s="97"/>
      <c r="L51" s="123"/>
      <c r="M51" s="106"/>
      <c r="N51" s="106"/>
      <c r="O51" s="107"/>
      <c r="P51" s="106"/>
      <c r="Q51" s="107"/>
      <c r="R51" s="105"/>
    </row>
    <row r="52" spans="1:18" x14ac:dyDescent="0.25">
      <c r="A52" s="99" t="s">
        <v>88</v>
      </c>
      <c r="B52" s="100" t="s">
        <v>89</v>
      </c>
      <c r="C52" s="101">
        <v>0</v>
      </c>
      <c r="D52" s="101">
        <v>1287831691</v>
      </c>
      <c r="E52" s="101">
        <f t="shared" si="0"/>
        <v>1287831691</v>
      </c>
      <c r="G52" s="102"/>
      <c r="H52" s="103"/>
      <c r="I52" s="103"/>
      <c r="J52" s="104"/>
      <c r="K52" s="97"/>
      <c r="L52" s="123"/>
      <c r="M52" s="106"/>
      <c r="N52" s="106"/>
      <c r="O52" s="107"/>
      <c r="P52" s="106"/>
      <c r="Q52" s="107"/>
      <c r="R52" s="105"/>
    </row>
    <row r="53" spans="1:18" s="114" customFormat="1" x14ac:dyDescent="0.25">
      <c r="A53" s="99" t="s">
        <v>90</v>
      </c>
      <c r="B53" s="100" t="s">
        <v>91</v>
      </c>
      <c r="C53" s="101">
        <v>13799294252</v>
      </c>
      <c r="D53" s="101">
        <v>0</v>
      </c>
      <c r="E53" s="101">
        <f t="shared" si="0"/>
        <v>-13799294252</v>
      </c>
      <c r="G53" s="102"/>
      <c r="H53" s="103"/>
      <c r="I53" s="103"/>
      <c r="J53" s="104"/>
      <c r="K53" s="97"/>
      <c r="L53" s="123"/>
      <c r="M53" s="106"/>
      <c r="N53" s="106"/>
      <c r="O53" s="107"/>
      <c r="P53" s="106"/>
      <c r="Q53" s="107"/>
      <c r="R53" s="105"/>
    </row>
    <row r="54" spans="1:18" s="114" customFormat="1" x14ac:dyDescent="0.25">
      <c r="A54" s="99" t="s">
        <v>325</v>
      </c>
      <c r="B54" s="100" t="s">
        <v>326</v>
      </c>
      <c r="C54" s="101">
        <v>0</v>
      </c>
      <c r="D54" s="101">
        <v>0</v>
      </c>
      <c r="E54" s="101">
        <f t="shared" si="0"/>
        <v>0</v>
      </c>
      <c r="G54" s="102"/>
      <c r="H54" s="103"/>
      <c r="I54" s="103"/>
      <c r="J54" s="104"/>
      <c r="K54" s="97"/>
      <c r="L54" s="123"/>
      <c r="M54" s="106"/>
      <c r="N54" s="106"/>
      <c r="O54" s="107"/>
      <c r="P54" s="106"/>
      <c r="Q54" s="107"/>
      <c r="R54" s="105"/>
    </row>
    <row r="55" spans="1:18" s="114" customFormat="1" x14ac:dyDescent="0.25">
      <c r="A55" s="99" t="s">
        <v>327</v>
      </c>
      <c r="B55" s="100" t="s">
        <v>328</v>
      </c>
      <c r="C55" s="101">
        <v>0</v>
      </c>
      <c r="D55" s="101">
        <v>0</v>
      </c>
      <c r="E55" s="101">
        <f t="shared" si="0"/>
        <v>0</v>
      </c>
      <c r="G55" s="102"/>
      <c r="H55" s="103"/>
      <c r="I55" s="103"/>
      <c r="J55" s="104"/>
      <c r="K55" s="97"/>
      <c r="L55" s="106"/>
      <c r="M55" s="106"/>
      <c r="N55" s="106"/>
      <c r="O55" s="107"/>
      <c r="P55" s="106"/>
      <c r="Q55" s="107"/>
      <c r="R55" s="105"/>
    </row>
    <row r="56" spans="1:18" x14ac:dyDescent="0.25">
      <c r="A56" s="99" t="s">
        <v>92</v>
      </c>
      <c r="B56" s="100" t="s">
        <v>93</v>
      </c>
      <c r="C56" s="101">
        <v>496729428</v>
      </c>
      <c r="D56" s="101">
        <v>496735002</v>
      </c>
      <c r="E56" s="101">
        <f t="shared" si="0"/>
        <v>5574</v>
      </c>
      <c r="G56" s="102"/>
      <c r="H56" s="103"/>
      <c r="I56" s="103"/>
      <c r="J56" s="104"/>
      <c r="K56" s="97"/>
      <c r="L56" s="106"/>
      <c r="M56" s="106"/>
      <c r="N56" s="106"/>
      <c r="O56" s="107"/>
      <c r="P56" s="106"/>
      <c r="Q56" s="107"/>
      <c r="R56" s="105"/>
    </row>
    <row r="57" spans="1:18" x14ac:dyDescent="0.25">
      <c r="A57" s="99" t="s">
        <v>94</v>
      </c>
      <c r="B57" s="100" t="s">
        <v>95</v>
      </c>
      <c r="C57" s="101">
        <v>0</v>
      </c>
      <c r="D57" s="101">
        <v>3664525</v>
      </c>
      <c r="E57" s="101">
        <f t="shared" si="0"/>
        <v>3664525</v>
      </c>
      <c r="G57" s="102"/>
      <c r="H57" s="103"/>
      <c r="I57" s="103"/>
      <c r="J57" s="104"/>
      <c r="K57" s="97"/>
      <c r="L57" s="106"/>
      <c r="M57" s="106"/>
      <c r="N57" s="106"/>
      <c r="O57" s="107"/>
      <c r="P57" s="106"/>
      <c r="Q57" s="107"/>
      <c r="R57" s="105"/>
    </row>
    <row r="58" spans="1:18" x14ac:dyDescent="0.25">
      <c r="A58" s="99" t="s">
        <v>96</v>
      </c>
      <c r="B58" s="100" t="s">
        <v>97</v>
      </c>
      <c r="C58" s="101">
        <v>0</v>
      </c>
      <c r="D58" s="101">
        <v>0</v>
      </c>
      <c r="E58" s="101">
        <f t="shared" si="0"/>
        <v>0</v>
      </c>
      <c r="G58" s="102"/>
      <c r="H58" s="103"/>
      <c r="I58" s="103"/>
      <c r="J58" s="104"/>
      <c r="K58" s="97"/>
      <c r="L58" s="106"/>
      <c r="M58" s="106"/>
      <c r="N58" s="106"/>
      <c r="O58" s="107"/>
      <c r="P58" s="106"/>
      <c r="Q58" s="107"/>
      <c r="R58" s="105"/>
    </row>
    <row r="59" spans="1:18" x14ac:dyDescent="0.25">
      <c r="A59" s="99" t="s">
        <v>98</v>
      </c>
      <c r="B59" s="100" t="s">
        <v>99</v>
      </c>
      <c r="C59" s="101">
        <v>86318976</v>
      </c>
      <c r="D59" s="101">
        <v>9593107</v>
      </c>
      <c r="E59" s="101">
        <f t="shared" si="0"/>
        <v>-76725869</v>
      </c>
      <c r="G59" s="102"/>
      <c r="H59" s="103"/>
      <c r="I59" s="103"/>
      <c r="J59" s="104"/>
      <c r="K59" s="97"/>
      <c r="L59" s="106"/>
      <c r="M59" s="106"/>
      <c r="N59" s="106"/>
      <c r="O59" s="107"/>
      <c r="P59" s="106"/>
      <c r="Q59" s="107"/>
      <c r="R59" s="105"/>
    </row>
    <row r="60" spans="1:18" s="114" customFormat="1" x14ac:dyDescent="0.25">
      <c r="A60" s="99" t="s">
        <v>329</v>
      </c>
      <c r="B60" s="100" t="s">
        <v>330</v>
      </c>
      <c r="C60" s="101">
        <v>130088741349</v>
      </c>
      <c r="D60" s="101">
        <v>28504966486</v>
      </c>
      <c r="E60" s="101">
        <f t="shared" si="0"/>
        <v>-101583774863</v>
      </c>
      <c r="G60" s="102"/>
      <c r="H60" s="103"/>
      <c r="I60" s="103"/>
      <c r="J60" s="104"/>
      <c r="K60" s="97"/>
      <c r="L60" s="106"/>
      <c r="M60" s="106"/>
      <c r="N60" s="106"/>
      <c r="O60" s="107"/>
      <c r="P60" s="106"/>
      <c r="Q60" s="107"/>
      <c r="R60" s="105"/>
    </row>
    <row r="61" spans="1:18" s="151" customFormat="1" ht="33" x14ac:dyDescent="0.25">
      <c r="A61" s="150">
        <v>137</v>
      </c>
      <c r="B61" s="100" t="s">
        <v>367</v>
      </c>
      <c r="C61" s="101"/>
      <c r="D61" s="101">
        <v>387156517</v>
      </c>
      <c r="E61" s="101">
        <f t="shared" si="0"/>
        <v>387156517</v>
      </c>
      <c r="G61" s="152"/>
      <c r="H61" s="103"/>
      <c r="I61" s="103"/>
      <c r="J61" s="104"/>
      <c r="K61" s="97"/>
      <c r="L61" s="107"/>
      <c r="M61" s="107"/>
      <c r="N61" s="107"/>
      <c r="O61" s="107"/>
      <c r="P61" s="107"/>
      <c r="Q61" s="107"/>
      <c r="R61" s="105"/>
    </row>
    <row r="62" spans="1:18" s="114" customFormat="1" x14ac:dyDescent="0.25">
      <c r="A62" s="99">
        <v>138</v>
      </c>
      <c r="B62" s="100" t="s">
        <v>331</v>
      </c>
      <c r="C62" s="101"/>
      <c r="D62" s="101">
        <v>1349796701</v>
      </c>
      <c r="E62" s="101">
        <f t="shared" si="0"/>
        <v>1349796701</v>
      </c>
      <c r="G62" s="102"/>
      <c r="H62" s="103"/>
      <c r="I62" s="103"/>
      <c r="J62" s="104"/>
      <c r="K62" s="97"/>
      <c r="L62" s="106"/>
      <c r="M62" s="106"/>
      <c r="N62" s="106"/>
      <c r="O62" s="107"/>
      <c r="P62" s="106"/>
      <c r="Q62" s="107"/>
      <c r="R62" s="105"/>
    </row>
    <row r="63" spans="1:18" s="114" customFormat="1" x14ac:dyDescent="0.25">
      <c r="A63" s="99" t="s">
        <v>332</v>
      </c>
      <c r="B63" s="100" t="s">
        <v>333</v>
      </c>
      <c r="C63" s="101">
        <v>13387999756</v>
      </c>
      <c r="D63" s="101">
        <v>14776292222</v>
      </c>
      <c r="E63" s="101">
        <f t="shared" si="0"/>
        <v>1388292466</v>
      </c>
      <c r="G63" s="102"/>
      <c r="H63" s="103"/>
      <c r="I63" s="103"/>
      <c r="J63" s="104"/>
      <c r="K63" s="97"/>
      <c r="L63" s="106"/>
      <c r="M63" s="106"/>
      <c r="N63" s="106"/>
      <c r="O63" s="107"/>
      <c r="P63" s="106"/>
      <c r="Q63" s="107"/>
      <c r="R63" s="105"/>
    </row>
    <row r="64" spans="1:18" s="114" customFormat="1" x14ac:dyDescent="0.25">
      <c r="A64" s="99" t="s">
        <v>334</v>
      </c>
      <c r="B64" s="100" t="s">
        <v>335</v>
      </c>
      <c r="C64" s="101">
        <v>0</v>
      </c>
      <c r="D64" s="101">
        <v>0</v>
      </c>
      <c r="E64" s="101">
        <f t="shared" si="0"/>
        <v>0</v>
      </c>
      <c r="G64" s="102"/>
      <c r="H64" s="103"/>
      <c r="I64" s="103"/>
      <c r="J64" s="104"/>
      <c r="K64" s="97"/>
      <c r="L64" s="106"/>
      <c r="M64" s="106"/>
      <c r="N64" s="106"/>
      <c r="O64" s="107"/>
      <c r="P64" s="106"/>
      <c r="Q64" s="107"/>
      <c r="R64" s="105"/>
    </row>
    <row r="65" spans="1:18" s="114" customFormat="1" x14ac:dyDescent="0.25">
      <c r="A65" s="99" t="s">
        <v>336</v>
      </c>
      <c r="B65" s="100" t="s">
        <v>337</v>
      </c>
      <c r="C65" s="101">
        <v>9212460201</v>
      </c>
      <c r="D65" s="101">
        <v>0</v>
      </c>
      <c r="E65" s="101">
        <f t="shared" si="0"/>
        <v>-9212460201</v>
      </c>
      <c r="G65" s="102"/>
      <c r="H65" s="103"/>
      <c r="I65" s="103"/>
      <c r="J65" s="104"/>
      <c r="K65" s="97"/>
      <c r="L65" s="106"/>
      <c r="M65" s="125"/>
      <c r="N65" s="125"/>
      <c r="O65" s="125"/>
      <c r="P65" s="125"/>
      <c r="Q65" s="107"/>
      <c r="R65" s="105"/>
    </row>
    <row r="66" spans="1:18" ht="33" x14ac:dyDescent="0.25">
      <c r="A66" s="99" t="s">
        <v>100</v>
      </c>
      <c r="B66" s="100" t="s">
        <v>101</v>
      </c>
      <c r="C66" s="101">
        <v>269798696</v>
      </c>
      <c r="D66" s="101">
        <v>269798696</v>
      </c>
      <c r="E66" s="101">
        <f t="shared" si="0"/>
        <v>0</v>
      </c>
      <c r="G66" s="102"/>
      <c r="H66" s="103"/>
      <c r="I66" s="103"/>
      <c r="J66" s="104"/>
      <c r="K66" s="97"/>
      <c r="L66" s="111"/>
      <c r="M66" s="126"/>
      <c r="N66" s="126"/>
      <c r="O66" s="126"/>
      <c r="P66" s="126"/>
      <c r="Q66" s="127"/>
      <c r="R66" s="105"/>
    </row>
    <row r="67" spans="1:18" s="114" customFormat="1" x14ac:dyDescent="0.25">
      <c r="A67" s="99" t="s">
        <v>321</v>
      </c>
      <c r="B67" s="124" t="s">
        <v>322</v>
      </c>
      <c r="C67" s="101">
        <v>0</v>
      </c>
      <c r="D67" s="101">
        <v>20614384</v>
      </c>
      <c r="E67" s="101">
        <f t="shared" si="0"/>
        <v>20614384</v>
      </c>
      <c r="G67" s="16"/>
      <c r="H67" s="103"/>
      <c r="I67" s="103"/>
      <c r="J67" s="104"/>
      <c r="K67" s="97"/>
      <c r="L67" s="106"/>
      <c r="M67" s="106"/>
      <c r="N67" s="106"/>
      <c r="O67" s="107"/>
      <c r="P67" s="106"/>
      <c r="Q67" s="107"/>
      <c r="R67" s="105"/>
    </row>
    <row r="68" spans="1:18" x14ac:dyDescent="0.25">
      <c r="A68" s="99" t="s">
        <v>102</v>
      </c>
      <c r="B68" s="100" t="s">
        <v>103</v>
      </c>
      <c r="C68" s="101">
        <v>27333198349</v>
      </c>
      <c r="D68" s="101">
        <v>25914626051</v>
      </c>
      <c r="E68" s="101">
        <f t="shared" si="0"/>
        <v>-1418572298</v>
      </c>
      <c r="G68" s="102"/>
      <c r="H68" s="103"/>
      <c r="I68" s="103"/>
      <c r="J68" s="104"/>
      <c r="K68" s="97"/>
      <c r="L68" s="106"/>
      <c r="M68" s="106"/>
      <c r="N68" s="106"/>
      <c r="O68" s="107"/>
      <c r="P68" s="106"/>
      <c r="Q68" s="107"/>
      <c r="R68" s="105"/>
    </row>
    <row r="69" spans="1:18" x14ac:dyDescent="0.25">
      <c r="A69" s="99" t="s">
        <v>104</v>
      </c>
      <c r="B69" s="100" t="s">
        <v>105</v>
      </c>
      <c r="C69" s="101">
        <v>49917355773</v>
      </c>
      <c r="D69" s="101">
        <v>42951914818</v>
      </c>
      <c r="E69" s="101">
        <f t="shared" si="0"/>
        <v>-6965440955</v>
      </c>
      <c r="G69" s="102"/>
      <c r="H69" s="103"/>
      <c r="I69" s="103"/>
      <c r="J69" s="104"/>
      <c r="K69" s="97"/>
      <c r="L69" s="106"/>
      <c r="M69" s="106"/>
      <c r="N69" s="106"/>
      <c r="O69" s="107"/>
      <c r="P69" s="106"/>
      <c r="Q69" s="107"/>
      <c r="R69" s="105"/>
    </row>
    <row r="70" spans="1:18" x14ac:dyDescent="0.25">
      <c r="A70" s="99" t="s">
        <v>106</v>
      </c>
      <c r="B70" s="100" t="s">
        <v>107</v>
      </c>
      <c r="C70" s="101">
        <v>196490941</v>
      </c>
      <c r="D70" s="101">
        <v>40914954</v>
      </c>
      <c r="E70" s="101">
        <f t="shared" si="0"/>
        <v>-155575987</v>
      </c>
      <c r="G70" s="102"/>
      <c r="H70" s="103"/>
      <c r="I70" s="103"/>
      <c r="J70" s="104"/>
      <c r="K70" s="97"/>
      <c r="L70" s="106"/>
      <c r="M70" s="106"/>
      <c r="N70" s="106"/>
      <c r="O70" s="107"/>
      <c r="P70" s="106"/>
      <c r="Q70" s="107"/>
      <c r="R70" s="105"/>
    </row>
    <row r="71" spans="1:18" s="114" customFormat="1" x14ac:dyDescent="0.25">
      <c r="A71" s="99" t="s">
        <v>323</v>
      </c>
      <c r="B71" s="100" t="s">
        <v>324</v>
      </c>
      <c r="C71" s="101">
        <v>0</v>
      </c>
      <c r="D71" s="101">
        <v>1499636</v>
      </c>
      <c r="E71" s="101">
        <f t="shared" si="0"/>
        <v>1499636</v>
      </c>
      <c r="G71" s="102"/>
      <c r="H71" s="103"/>
      <c r="I71" s="103"/>
      <c r="J71" s="104"/>
      <c r="K71" s="97"/>
      <c r="L71" s="106"/>
      <c r="M71" s="106"/>
      <c r="N71" s="106"/>
      <c r="O71" s="107"/>
      <c r="P71" s="106"/>
      <c r="Q71" s="107"/>
      <c r="R71" s="105"/>
    </row>
    <row r="72" spans="1:18" x14ac:dyDescent="0.25">
      <c r="A72" s="99" t="s">
        <v>108</v>
      </c>
      <c r="B72" s="100" t="s">
        <v>109</v>
      </c>
      <c r="C72" s="101">
        <v>0</v>
      </c>
      <c r="D72" s="101">
        <v>0</v>
      </c>
      <c r="E72" s="101">
        <f t="shared" ref="E72:E135" si="1">D72-C72</f>
        <v>0</v>
      </c>
      <c r="G72" s="102"/>
      <c r="H72" s="103"/>
      <c r="I72" s="103"/>
      <c r="J72" s="104"/>
      <c r="K72" s="97"/>
      <c r="L72" s="106"/>
      <c r="M72" s="106"/>
      <c r="N72" s="106"/>
      <c r="O72" s="107"/>
      <c r="P72" s="106"/>
      <c r="Q72" s="107"/>
      <c r="R72" s="105"/>
    </row>
    <row r="73" spans="1:18" s="114" customFormat="1" x14ac:dyDescent="0.25">
      <c r="A73" s="99" t="s">
        <v>340</v>
      </c>
      <c r="B73" s="100" t="s">
        <v>341</v>
      </c>
      <c r="C73" s="101"/>
      <c r="D73" s="101">
        <v>5601221026</v>
      </c>
      <c r="E73" s="101">
        <f t="shared" si="1"/>
        <v>5601221026</v>
      </c>
      <c r="G73" s="102"/>
      <c r="H73" s="103"/>
      <c r="I73" s="103"/>
      <c r="J73" s="104"/>
      <c r="K73" s="97"/>
      <c r="L73" s="128"/>
      <c r="M73" s="106"/>
      <c r="N73" s="106"/>
      <c r="O73" s="107"/>
      <c r="P73" s="106"/>
      <c r="Q73" s="107"/>
      <c r="R73" s="105"/>
    </row>
    <row r="74" spans="1:18" ht="33" x14ac:dyDescent="0.25">
      <c r="A74" s="99" t="s">
        <v>110</v>
      </c>
      <c r="B74" s="100" t="s">
        <v>111</v>
      </c>
      <c r="C74" s="101">
        <v>0</v>
      </c>
      <c r="D74" s="101">
        <v>25326646</v>
      </c>
      <c r="E74" s="101">
        <f t="shared" si="1"/>
        <v>25326646</v>
      </c>
      <c r="G74" s="102"/>
      <c r="H74" s="103"/>
      <c r="I74" s="103"/>
      <c r="J74" s="104"/>
      <c r="K74" s="97"/>
      <c r="L74" s="106"/>
      <c r="M74" s="106"/>
      <c r="N74" s="106"/>
      <c r="O74" s="107"/>
      <c r="P74" s="106"/>
      <c r="Q74" s="107"/>
      <c r="R74" s="105"/>
    </row>
    <row r="75" spans="1:18" x14ac:dyDescent="0.25">
      <c r="A75" s="99" t="s">
        <v>112</v>
      </c>
      <c r="B75" s="100" t="s">
        <v>113</v>
      </c>
      <c r="C75" s="101">
        <v>42350771</v>
      </c>
      <c r="D75" s="101">
        <v>53389242</v>
      </c>
      <c r="E75" s="101">
        <f t="shared" si="1"/>
        <v>11038471</v>
      </c>
      <c r="G75" s="102"/>
      <c r="H75" s="103"/>
      <c r="I75" s="103"/>
      <c r="J75" s="104"/>
      <c r="K75" s="97"/>
      <c r="L75" s="106"/>
      <c r="M75" s="106"/>
      <c r="N75" s="106"/>
      <c r="O75" s="107"/>
      <c r="P75" s="106"/>
      <c r="Q75" s="107"/>
      <c r="R75" s="105"/>
    </row>
    <row r="76" spans="1:18" ht="33.75" x14ac:dyDescent="0.3">
      <c r="A76" s="99">
        <v>152</v>
      </c>
      <c r="B76" s="100" t="s">
        <v>161</v>
      </c>
      <c r="C76" s="101">
        <v>0</v>
      </c>
      <c r="D76" s="101">
        <v>0</v>
      </c>
      <c r="E76" s="101">
        <f t="shared" si="1"/>
        <v>0</v>
      </c>
      <c r="G76" s="122"/>
      <c r="H76" s="8"/>
      <c r="I76" s="8"/>
      <c r="J76" s="121"/>
      <c r="K76" s="97"/>
      <c r="L76" s="106"/>
      <c r="M76" s="106"/>
      <c r="N76" s="106"/>
      <c r="O76" s="107"/>
      <c r="P76" s="106"/>
      <c r="Q76" s="107"/>
      <c r="R76" s="105"/>
    </row>
    <row r="77" spans="1:18" ht="33" x14ac:dyDescent="0.25">
      <c r="A77" s="99" t="s">
        <v>114</v>
      </c>
      <c r="B77" s="100" t="s">
        <v>115</v>
      </c>
      <c r="C77" s="101">
        <v>90475270</v>
      </c>
      <c r="D77" s="101">
        <v>44275612</v>
      </c>
      <c r="E77" s="101">
        <f t="shared" si="1"/>
        <v>-46199658</v>
      </c>
      <c r="G77" s="102"/>
      <c r="H77" s="103"/>
      <c r="I77" s="103"/>
      <c r="J77" s="104"/>
      <c r="K77" s="97"/>
      <c r="L77" s="106"/>
      <c r="M77" s="106"/>
      <c r="N77" s="106"/>
      <c r="O77" s="107"/>
      <c r="P77" s="106"/>
      <c r="Q77" s="107"/>
      <c r="R77" s="105"/>
    </row>
    <row r="78" spans="1:18" ht="17.25" x14ac:dyDescent="0.3">
      <c r="A78" s="99">
        <v>154</v>
      </c>
      <c r="B78" s="100" t="s">
        <v>162</v>
      </c>
      <c r="C78" s="101">
        <v>0</v>
      </c>
      <c r="D78" s="101">
        <v>49437483</v>
      </c>
      <c r="E78" s="101">
        <f t="shared" si="1"/>
        <v>49437483</v>
      </c>
      <c r="G78" s="122"/>
      <c r="H78" s="8"/>
      <c r="I78" s="8"/>
      <c r="J78" s="121"/>
      <c r="K78" s="97"/>
      <c r="L78" s="106"/>
      <c r="M78" s="106"/>
      <c r="N78" s="106"/>
      <c r="O78" s="107"/>
      <c r="P78" s="106"/>
      <c r="Q78" s="107"/>
      <c r="R78" s="105"/>
    </row>
    <row r="79" spans="1:18" x14ac:dyDescent="0.25">
      <c r="A79" s="99" t="s">
        <v>116</v>
      </c>
      <c r="B79" s="100" t="s">
        <v>117</v>
      </c>
      <c r="C79" s="101">
        <v>7920181598</v>
      </c>
      <c r="D79" s="101">
        <v>521300</v>
      </c>
      <c r="E79" s="101">
        <f t="shared" si="1"/>
        <v>-7919660298</v>
      </c>
      <c r="G79" s="102"/>
      <c r="H79" s="103"/>
      <c r="I79" s="103"/>
      <c r="J79" s="104"/>
      <c r="K79" s="97"/>
      <c r="L79" s="106"/>
      <c r="M79" s="106"/>
      <c r="N79" s="106"/>
      <c r="O79" s="107"/>
      <c r="P79" s="106"/>
      <c r="Q79" s="106"/>
      <c r="R79" s="105"/>
    </row>
    <row r="80" spans="1:18" x14ac:dyDescent="0.25">
      <c r="A80" s="99" t="s">
        <v>118</v>
      </c>
      <c r="B80" s="100" t="s">
        <v>119</v>
      </c>
      <c r="C80" s="101">
        <v>124087982397</v>
      </c>
      <c r="D80" s="101">
        <v>7312764701</v>
      </c>
      <c r="E80" s="101">
        <f t="shared" si="1"/>
        <v>-116775217696</v>
      </c>
      <c r="G80" s="102"/>
      <c r="H80" s="103"/>
      <c r="I80" s="103"/>
      <c r="J80" s="104"/>
      <c r="K80" s="97"/>
      <c r="L80" s="113"/>
      <c r="M80" s="113"/>
      <c r="N80" s="113"/>
      <c r="O80" s="113"/>
      <c r="P80" s="113"/>
      <c r="Q80" s="113"/>
      <c r="R80" s="105"/>
    </row>
    <row r="81" spans="1:18" x14ac:dyDescent="0.25">
      <c r="A81" s="99" t="s">
        <v>120</v>
      </c>
      <c r="B81" s="100" t="s">
        <v>121</v>
      </c>
      <c r="C81" s="101">
        <v>9321839735</v>
      </c>
      <c r="D81" s="101">
        <v>47075960</v>
      </c>
      <c r="E81" s="101">
        <f t="shared" si="1"/>
        <v>-9274763775</v>
      </c>
      <c r="G81" s="102"/>
      <c r="H81" s="103"/>
      <c r="I81" s="103"/>
      <c r="J81" s="104"/>
      <c r="K81" s="97"/>
      <c r="L81" s="106"/>
      <c r="M81" s="106"/>
      <c r="N81" s="106"/>
      <c r="O81" s="107"/>
      <c r="P81" s="106"/>
      <c r="Q81" s="107"/>
      <c r="R81" s="105"/>
    </row>
    <row r="82" spans="1:18" x14ac:dyDescent="0.25">
      <c r="A82" s="99" t="s">
        <v>122</v>
      </c>
      <c r="B82" s="100" t="s">
        <v>123</v>
      </c>
      <c r="C82" s="101">
        <v>19958366248</v>
      </c>
      <c r="D82" s="101">
        <v>19958366248</v>
      </c>
      <c r="E82" s="101">
        <f t="shared" si="1"/>
        <v>0</v>
      </c>
      <c r="G82" s="102"/>
      <c r="H82" s="103"/>
      <c r="I82" s="103"/>
      <c r="J82" s="104"/>
      <c r="K82" s="97"/>
      <c r="L82" s="106"/>
      <c r="M82" s="106"/>
      <c r="N82" s="106"/>
      <c r="O82" s="107"/>
      <c r="P82" s="106"/>
      <c r="Q82" s="107"/>
      <c r="R82" s="105"/>
    </row>
    <row r="83" spans="1:18" x14ac:dyDescent="0.25">
      <c r="A83" s="99" t="s">
        <v>343</v>
      </c>
      <c r="B83" s="100" t="s">
        <v>163</v>
      </c>
      <c r="C83" s="101">
        <v>0</v>
      </c>
      <c r="D83" s="101">
        <v>22272284523</v>
      </c>
      <c r="E83" s="101">
        <f t="shared" si="1"/>
        <v>22272284523</v>
      </c>
      <c r="G83" s="102"/>
      <c r="H83" s="103"/>
      <c r="I83" s="103"/>
      <c r="J83" s="121"/>
      <c r="K83" s="97"/>
      <c r="L83" s="106"/>
      <c r="M83" s="106"/>
      <c r="N83" s="106"/>
      <c r="O83" s="107"/>
      <c r="P83" s="106"/>
      <c r="Q83" s="107"/>
      <c r="R83" s="105"/>
    </row>
    <row r="84" spans="1:18" x14ac:dyDescent="0.25">
      <c r="A84" s="99" t="s">
        <v>344</v>
      </c>
      <c r="B84" s="100" t="s">
        <v>288</v>
      </c>
      <c r="C84" s="101"/>
      <c r="D84" s="101">
        <v>0</v>
      </c>
      <c r="E84" s="101">
        <f t="shared" si="1"/>
        <v>0</v>
      </c>
      <c r="G84" s="102"/>
      <c r="H84" s="103"/>
      <c r="I84" s="103"/>
      <c r="J84" s="121"/>
      <c r="K84" s="97"/>
      <c r="L84" s="106"/>
      <c r="M84" s="106"/>
      <c r="N84" s="106"/>
      <c r="O84" s="107"/>
      <c r="P84" s="106"/>
      <c r="Q84" s="107"/>
      <c r="R84" s="105"/>
    </row>
    <row r="85" spans="1:18" ht="33" x14ac:dyDescent="0.25">
      <c r="A85" s="99" t="s">
        <v>342</v>
      </c>
      <c r="B85" s="129" t="s">
        <v>345</v>
      </c>
      <c r="C85" s="101">
        <v>376869691</v>
      </c>
      <c r="D85" s="101">
        <v>1249111989</v>
      </c>
      <c r="E85" s="101">
        <f t="shared" si="1"/>
        <v>872242298</v>
      </c>
      <c r="G85" s="16"/>
      <c r="H85" s="103"/>
      <c r="I85" s="103"/>
      <c r="J85" s="121"/>
      <c r="K85" s="97"/>
      <c r="M85" s="106"/>
      <c r="N85" s="106"/>
      <c r="O85" s="107"/>
      <c r="P85" s="106"/>
      <c r="Q85" s="107"/>
      <c r="R85" s="105"/>
    </row>
    <row r="86" spans="1:18" ht="33" x14ac:dyDescent="0.25">
      <c r="A86" s="99" t="s">
        <v>346</v>
      </c>
      <c r="B86" s="130" t="s">
        <v>347</v>
      </c>
      <c r="C86" s="131">
        <v>904568759.0999999</v>
      </c>
      <c r="D86" s="131">
        <v>0</v>
      </c>
      <c r="E86" s="101">
        <f t="shared" si="1"/>
        <v>-904568759.0999999</v>
      </c>
      <c r="G86" s="132"/>
      <c r="H86" s="103"/>
      <c r="I86" s="103"/>
      <c r="J86" s="121"/>
      <c r="K86" s="97"/>
      <c r="L86" s="106"/>
      <c r="M86" s="106"/>
      <c r="N86" s="106"/>
      <c r="O86" s="107"/>
      <c r="P86" s="106"/>
      <c r="Q86" s="107"/>
      <c r="R86" s="105"/>
    </row>
    <row r="87" spans="1:18" x14ac:dyDescent="0.25">
      <c r="A87" s="99" t="s">
        <v>348</v>
      </c>
      <c r="B87" s="129" t="s">
        <v>349</v>
      </c>
      <c r="C87" s="101"/>
      <c r="D87" s="101">
        <v>2464681</v>
      </c>
      <c r="E87" s="101">
        <f t="shared" si="1"/>
        <v>2464681</v>
      </c>
      <c r="G87" s="16"/>
      <c r="H87" s="103"/>
      <c r="I87" s="103"/>
      <c r="J87" s="121"/>
      <c r="K87" s="97"/>
      <c r="L87" s="106"/>
      <c r="M87" s="106"/>
      <c r="N87" s="106"/>
      <c r="O87" s="107"/>
      <c r="P87" s="106"/>
      <c r="Q87" s="107"/>
      <c r="R87" s="105"/>
    </row>
    <row r="88" spans="1:18" ht="33" x14ac:dyDescent="0.25">
      <c r="A88" s="99" t="s">
        <v>350</v>
      </c>
      <c r="B88" s="130" t="s">
        <v>351</v>
      </c>
      <c r="C88" s="101"/>
      <c r="D88" s="101">
        <v>0</v>
      </c>
      <c r="E88" s="101">
        <f t="shared" si="1"/>
        <v>0</v>
      </c>
      <c r="G88" s="132"/>
      <c r="H88" s="103"/>
      <c r="I88" s="103"/>
      <c r="J88" s="121"/>
      <c r="K88" s="97"/>
      <c r="L88" s="113"/>
      <c r="M88" s="113"/>
      <c r="N88" s="113"/>
      <c r="O88" s="113"/>
      <c r="P88" s="113"/>
      <c r="Q88" s="113"/>
      <c r="R88" s="105"/>
    </row>
    <row r="89" spans="1:18" x14ac:dyDescent="0.25">
      <c r="A89" s="99" t="s">
        <v>352</v>
      </c>
      <c r="B89" s="129" t="s">
        <v>292</v>
      </c>
      <c r="C89" s="101"/>
      <c r="D89" s="101">
        <v>750000</v>
      </c>
      <c r="E89" s="101">
        <f t="shared" si="1"/>
        <v>750000</v>
      </c>
      <c r="G89" s="16"/>
      <c r="H89" s="103"/>
      <c r="I89" s="103"/>
      <c r="J89" s="121"/>
      <c r="K89" s="97"/>
      <c r="L89" s="106"/>
      <c r="M89" s="106"/>
      <c r="N89" s="106"/>
      <c r="O89" s="107"/>
      <c r="P89" s="106"/>
      <c r="Q89" s="107"/>
      <c r="R89" s="105"/>
    </row>
    <row r="90" spans="1:18" x14ac:dyDescent="0.25">
      <c r="A90" s="99" t="s">
        <v>353</v>
      </c>
      <c r="B90" s="130" t="s">
        <v>354</v>
      </c>
      <c r="C90" s="101"/>
      <c r="D90" s="101">
        <v>0</v>
      </c>
      <c r="E90" s="101">
        <f t="shared" si="1"/>
        <v>0</v>
      </c>
      <c r="G90" s="132"/>
      <c r="H90" s="103"/>
      <c r="I90" s="103"/>
      <c r="J90" s="121"/>
      <c r="K90" s="97"/>
      <c r="L90" s="106"/>
      <c r="M90" s="106"/>
      <c r="N90" s="106"/>
      <c r="O90" s="107"/>
      <c r="P90" s="106"/>
      <c r="Q90" s="107"/>
      <c r="R90" s="105"/>
    </row>
    <row r="91" spans="1:18" x14ac:dyDescent="0.25">
      <c r="A91" s="99" t="s">
        <v>355</v>
      </c>
      <c r="B91" s="130" t="s">
        <v>356</v>
      </c>
      <c r="C91" s="101"/>
      <c r="D91" s="101">
        <v>0</v>
      </c>
      <c r="E91" s="101">
        <f t="shared" si="1"/>
        <v>0</v>
      </c>
      <c r="G91" s="132"/>
      <c r="H91" s="103"/>
      <c r="I91" s="103"/>
      <c r="J91" s="121"/>
      <c r="K91" s="97"/>
      <c r="L91" s="106"/>
      <c r="M91" s="106"/>
      <c r="N91" s="106"/>
      <c r="O91" s="107"/>
      <c r="P91" s="106"/>
      <c r="Q91" s="107"/>
      <c r="R91" s="105"/>
    </row>
    <row r="92" spans="1:18" x14ac:dyDescent="0.25">
      <c r="A92" s="99" t="s">
        <v>124</v>
      </c>
      <c r="B92" s="100" t="s">
        <v>125</v>
      </c>
      <c r="C92" s="101">
        <v>1231074387</v>
      </c>
      <c r="D92" s="101">
        <v>1257531169</v>
      </c>
      <c r="E92" s="101">
        <f t="shared" si="1"/>
        <v>26456782</v>
      </c>
      <c r="G92" s="102"/>
      <c r="H92" s="103"/>
      <c r="I92" s="103"/>
      <c r="J92" s="104"/>
      <c r="K92" s="97"/>
      <c r="L92" s="106"/>
      <c r="M92" s="106"/>
      <c r="N92" s="106"/>
      <c r="O92" s="107"/>
      <c r="P92" s="106"/>
      <c r="Q92" s="107"/>
      <c r="R92" s="105"/>
    </row>
    <row r="93" spans="1:18" x14ac:dyDescent="0.25">
      <c r="A93" s="99" t="s">
        <v>126</v>
      </c>
      <c r="B93" s="100" t="s">
        <v>127</v>
      </c>
      <c r="C93" s="101">
        <v>119905150</v>
      </c>
      <c r="D93" s="101">
        <v>164714975</v>
      </c>
      <c r="E93" s="101">
        <f t="shared" si="1"/>
        <v>44809825</v>
      </c>
      <c r="G93" s="102"/>
      <c r="H93" s="103"/>
      <c r="I93" s="103"/>
      <c r="J93" s="104"/>
      <c r="K93" s="97"/>
      <c r="L93" s="106"/>
      <c r="M93" s="106"/>
      <c r="N93" s="106"/>
      <c r="O93" s="107"/>
      <c r="P93" s="106"/>
      <c r="Q93" s="107"/>
      <c r="R93" s="105"/>
    </row>
    <row r="94" spans="1:18" x14ac:dyDescent="0.25">
      <c r="A94" s="99" t="s">
        <v>128</v>
      </c>
      <c r="B94" s="100" t="s">
        <v>129</v>
      </c>
      <c r="C94" s="101">
        <v>15000000</v>
      </c>
      <c r="D94" s="101">
        <v>0</v>
      </c>
      <c r="E94" s="101">
        <f t="shared" si="1"/>
        <v>-15000000</v>
      </c>
      <c r="G94" s="102"/>
      <c r="H94" s="103"/>
      <c r="I94" s="103"/>
      <c r="J94" s="104"/>
      <c r="K94" s="97"/>
      <c r="M94" s="106"/>
      <c r="N94" s="106"/>
      <c r="O94" s="107"/>
      <c r="P94" s="106"/>
      <c r="Q94" s="107"/>
      <c r="R94" s="105"/>
    </row>
    <row r="95" spans="1:18" x14ac:dyDescent="0.25">
      <c r="A95" s="99" t="s">
        <v>130</v>
      </c>
      <c r="B95" s="100" t="s">
        <v>131</v>
      </c>
      <c r="C95" s="101">
        <v>177975019</v>
      </c>
      <c r="D95" s="101">
        <v>0</v>
      </c>
      <c r="E95" s="101">
        <f t="shared" si="1"/>
        <v>-177975019</v>
      </c>
      <c r="G95" s="102"/>
      <c r="H95" s="103"/>
      <c r="I95" s="103"/>
      <c r="J95" s="104"/>
      <c r="K95" s="97"/>
      <c r="L95" s="106"/>
      <c r="M95" s="106"/>
      <c r="N95" s="106"/>
      <c r="O95" s="107"/>
      <c r="P95" s="106"/>
      <c r="Q95" s="107"/>
      <c r="R95" s="105"/>
    </row>
    <row r="96" spans="1:18" x14ac:dyDescent="0.25">
      <c r="A96" s="99" t="s">
        <v>132</v>
      </c>
      <c r="B96" s="100" t="s">
        <v>133</v>
      </c>
      <c r="C96" s="101">
        <v>285540985.95999998</v>
      </c>
      <c r="D96" s="101">
        <v>1252264221</v>
      </c>
      <c r="E96" s="101">
        <f t="shared" si="1"/>
        <v>966723235.03999996</v>
      </c>
      <c r="G96" s="102"/>
      <c r="H96" s="103"/>
      <c r="I96" s="103"/>
      <c r="J96" s="104"/>
      <c r="K96" s="97"/>
      <c r="L96" s="106"/>
      <c r="M96" s="106"/>
      <c r="N96" s="106"/>
      <c r="O96" s="107"/>
      <c r="P96" s="106"/>
      <c r="Q96" s="107"/>
      <c r="R96" s="105"/>
    </row>
    <row r="97" spans="1:18" x14ac:dyDescent="0.25">
      <c r="A97" s="99" t="s">
        <v>134</v>
      </c>
      <c r="B97" s="100" t="s">
        <v>135</v>
      </c>
      <c r="C97" s="101">
        <v>1267174741</v>
      </c>
      <c r="D97" s="101">
        <v>0</v>
      </c>
      <c r="E97" s="101">
        <f t="shared" si="1"/>
        <v>-1267174741</v>
      </c>
      <c r="G97" s="102"/>
      <c r="H97" s="103"/>
      <c r="I97" s="103"/>
      <c r="J97" s="104"/>
      <c r="K97" s="97"/>
      <c r="L97" s="113"/>
      <c r="M97" s="113"/>
      <c r="N97" s="113"/>
      <c r="O97" s="113"/>
      <c r="P97" s="113"/>
      <c r="Q97" s="113"/>
      <c r="R97" s="105"/>
    </row>
    <row r="98" spans="1:18" x14ac:dyDescent="0.25">
      <c r="A98" s="99" t="s">
        <v>136</v>
      </c>
      <c r="B98" s="100" t="s">
        <v>137</v>
      </c>
      <c r="C98" s="101">
        <v>926873696</v>
      </c>
      <c r="D98" s="101">
        <v>0</v>
      </c>
      <c r="E98" s="101">
        <f t="shared" si="1"/>
        <v>-926873696</v>
      </c>
      <c r="G98" s="102"/>
      <c r="H98" s="103"/>
      <c r="I98" s="103"/>
      <c r="J98" s="104"/>
      <c r="K98" s="97"/>
      <c r="L98" s="106"/>
      <c r="M98" s="106"/>
      <c r="N98" s="106"/>
      <c r="O98" s="107"/>
      <c r="P98" s="106"/>
      <c r="Q98" s="107"/>
      <c r="R98" s="105"/>
    </row>
    <row r="99" spans="1:18" x14ac:dyDescent="0.25">
      <c r="A99" s="99" t="s">
        <v>138</v>
      </c>
      <c r="B99" s="100" t="s">
        <v>139</v>
      </c>
      <c r="C99" s="101">
        <v>2006952</v>
      </c>
      <c r="D99" s="101">
        <v>1657649</v>
      </c>
      <c r="E99" s="101">
        <f t="shared" si="1"/>
        <v>-349303</v>
      </c>
      <c r="G99" s="102"/>
      <c r="H99" s="103"/>
      <c r="I99" s="103"/>
      <c r="J99" s="104"/>
      <c r="K99" s="97"/>
      <c r="L99" s="106"/>
      <c r="M99" s="106"/>
      <c r="N99" s="106"/>
      <c r="O99" s="107"/>
      <c r="P99" s="106"/>
      <c r="Q99" s="107"/>
      <c r="R99" s="105"/>
    </row>
    <row r="100" spans="1:18" x14ac:dyDescent="0.25">
      <c r="A100" s="99" t="s">
        <v>140</v>
      </c>
      <c r="B100" s="100" t="s">
        <v>141</v>
      </c>
      <c r="C100" s="101">
        <v>193201001</v>
      </c>
      <c r="D100" s="101">
        <v>323656245</v>
      </c>
      <c r="E100" s="101">
        <f t="shared" si="1"/>
        <v>130455244</v>
      </c>
      <c r="G100" s="102"/>
      <c r="H100" s="103"/>
      <c r="I100" s="103"/>
      <c r="J100" s="104"/>
      <c r="K100" s="97"/>
      <c r="L100" s="106"/>
      <c r="M100" s="106"/>
      <c r="N100" s="106"/>
      <c r="O100" s="107"/>
      <c r="P100" s="106"/>
      <c r="Q100" s="107"/>
      <c r="R100" s="105"/>
    </row>
    <row r="101" spans="1:18" x14ac:dyDescent="0.25">
      <c r="A101" s="99" t="s">
        <v>142</v>
      </c>
      <c r="B101" s="100" t="s">
        <v>143</v>
      </c>
      <c r="C101" s="101">
        <v>4220572</v>
      </c>
      <c r="D101" s="101">
        <v>12080767</v>
      </c>
      <c r="E101" s="101">
        <f t="shared" si="1"/>
        <v>7860195</v>
      </c>
      <c r="G101" s="102"/>
      <c r="H101" s="103"/>
      <c r="I101" s="103"/>
      <c r="J101" s="104"/>
      <c r="K101" s="97"/>
      <c r="L101" s="106"/>
      <c r="M101" s="106"/>
      <c r="N101" s="106"/>
      <c r="O101" s="107"/>
      <c r="P101" s="106"/>
      <c r="Q101" s="107"/>
      <c r="R101" s="105"/>
    </row>
    <row r="102" spans="1:18" x14ac:dyDescent="0.25">
      <c r="A102" s="99" t="s">
        <v>144</v>
      </c>
      <c r="B102" s="100" t="s">
        <v>145</v>
      </c>
      <c r="C102" s="101">
        <v>81613631</v>
      </c>
      <c r="D102" s="101">
        <v>153965862</v>
      </c>
      <c r="E102" s="101">
        <f t="shared" si="1"/>
        <v>72352231</v>
      </c>
      <c r="G102" s="102"/>
      <c r="H102" s="103"/>
      <c r="I102" s="103"/>
      <c r="J102" s="104"/>
      <c r="K102" s="97"/>
      <c r="L102" s="106"/>
      <c r="M102" s="106"/>
      <c r="N102" s="106"/>
      <c r="O102" s="107"/>
      <c r="P102" s="106"/>
      <c r="Q102" s="107"/>
      <c r="R102" s="105"/>
    </row>
    <row r="103" spans="1:18" x14ac:dyDescent="0.25">
      <c r="A103" s="99" t="s">
        <v>146</v>
      </c>
      <c r="B103" s="100" t="s">
        <v>147</v>
      </c>
      <c r="C103" s="101">
        <v>25091764</v>
      </c>
      <c r="D103" s="101">
        <v>0</v>
      </c>
      <c r="E103" s="101">
        <f t="shared" si="1"/>
        <v>-25091764</v>
      </c>
      <c r="G103" s="102"/>
      <c r="H103" s="103"/>
      <c r="I103" s="103"/>
      <c r="J103" s="104"/>
      <c r="K103" s="97"/>
      <c r="L103" s="106"/>
      <c r="M103" s="106"/>
      <c r="N103" s="106"/>
      <c r="O103" s="107"/>
      <c r="P103" s="106"/>
      <c r="Q103" s="107"/>
      <c r="R103" s="105"/>
    </row>
    <row r="104" spans="1:18" x14ac:dyDescent="0.25">
      <c r="A104" s="99" t="s">
        <v>148</v>
      </c>
      <c r="B104" s="100" t="s">
        <v>149</v>
      </c>
      <c r="C104" s="101">
        <v>1425298303.55</v>
      </c>
      <c r="D104" s="101">
        <v>1632966633</v>
      </c>
      <c r="E104" s="101">
        <f t="shared" si="1"/>
        <v>207668329.45000005</v>
      </c>
      <c r="G104" s="102"/>
      <c r="H104" s="103"/>
      <c r="I104" s="103"/>
      <c r="J104" s="104"/>
      <c r="K104" s="97"/>
      <c r="L104" s="106"/>
      <c r="M104" s="106"/>
      <c r="N104" s="106"/>
      <c r="O104" s="107"/>
      <c r="P104" s="106"/>
      <c r="Q104" s="107"/>
      <c r="R104" s="105"/>
    </row>
    <row r="105" spans="1:18" x14ac:dyDescent="0.25">
      <c r="A105" s="99" t="s">
        <v>150</v>
      </c>
      <c r="B105" s="100" t="s">
        <v>151</v>
      </c>
      <c r="C105" s="101">
        <v>0</v>
      </c>
      <c r="D105" s="101">
        <v>8694316</v>
      </c>
      <c r="E105" s="101">
        <f t="shared" si="1"/>
        <v>8694316</v>
      </c>
      <c r="G105" s="102"/>
      <c r="H105" s="103"/>
      <c r="I105" s="103"/>
      <c r="J105" s="104"/>
      <c r="K105" s="97"/>
      <c r="L105" s="106"/>
      <c r="M105" s="106"/>
      <c r="N105" s="106"/>
      <c r="O105" s="107"/>
      <c r="P105" s="106"/>
      <c r="Q105" s="107"/>
      <c r="R105" s="105"/>
    </row>
    <row r="106" spans="1:18" x14ac:dyDescent="0.25">
      <c r="A106" s="99" t="s">
        <v>152</v>
      </c>
      <c r="B106" s="100" t="s">
        <v>153</v>
      </c>
      <c r="C106" s="101">
        <v>0</v>
      </c>
      <c r="D106" s="101">
        <v>91551978</v>
      </c>
      <c r="E106" s="101">
        <f t="shared" si="1"/>
        <v>91551978</v>
      </c>
      <c r="G106" s="102"/>
      <c r="H106" s="103"/>
      <c r="I106" s="103"/>
      <c r="J106" s="104"/>
      <c r="K106" s="97"/>
      <c r="L106" s="106"/>
      <c r="M106" s="106"/>
      <c r="N106" s="106"/>
      <c r="O106" s="107"/>
      <c r="P106" s="106"/>
      <c r="Q106" s="107"/>
      <c r="R106" s="105"/>
    </row>
    <row r="107" spans="1:18" x14ac:dyDescent="0.25">
      <c r="A107" s="99" t="s">
        <v>154</v>
      </c>
      <c r="B107" s="100" t="s">
        <v>155</v>
      </c>
      <c r="C107" s="101">
        <v>11514239</v>
      </c>
      <c r="D107" s="101">
        <v>0</v>
      </c>
      <c r="E107" s="101">
        <f t="shared" si="1"/>
        <v>-11514239</v>
      </c>
      <c r="G107" s="102"/>
      <c r="H107" s="103"/>
      <c r="I107" s="103"/>
      <c r="J107" s="104"/>
      <c r="K107" s="97"/>
      <c r="L107" s="106"/>
      <c r="M107" s="106"/>
      <c r="N107" s="106"/>
      <c r="O107" s="107"/>
      <c r="P107" s="106"/>
      <c r="Q107" s="107"/>
      <c r="R107" s="105"/>
    </row>
    <row r="108" spans="1:18" ht="33.75" x14ac:dyDescent="0.3">
      <c r="A108" s="99">
        <v>201</v>
      </c>
      <c r="B108" s="129" t="s">
        <v>164</v>
      </c>
      <c r="C108" s="133"/>
      <c r="D108" s="133">
        <v>0</v>
      </c>
      <c r="E108" s="101">
        <f t="shared" si="1"/>
        <v>0</v>
      </c>
      <c r="G108" s="19"/>
      <c r="H108" s="19"/>
      <c r="I108" s="19"/>
      <c r="J108" s="121"/>
      <c r="K108" s="97"/>
      <c r="L108" s="106"/>
      <c r="M108" s="106"/>
      <c r="N108" s="106"/>
      <c r="O108" s="107"/>
      <c r="P108" s="106"/>
      <c r="Q108" s="107"/>
      <c r="R108" s="105"/>
    </row>
    <row r="109" spans="1:18" ht="33.75" x14ac:dyDescent="0.3">
      <c r="A109" s="99">
        <v>202</v>
      </c>
      <c r="B109" s="129" t="s">
        <v>165</v>
      </c>
      <c r="C109" s="133"/>
      <c r="D109" s="133">
        <v>0</v>
      </c>
      <c r="E109" s="101">
        <f t="shared" si="1"/>
        <v>0</v>
      </c>
      <c r="G109" s="19"/>
      <c r="H109" s="19"/>
      <c r="I109" s="19"/>
      <c r="J109" s="121"/>
      <c r="K109" s="97"/>
      <c r="L109" s="106"/>
      <c r="M109" s="106"/>
      <c r="N109" s="106"/>
      <c r="O109" s="107"/>
      <c r="P109" s="106"/>
      <c r="Q109" s="107"/>
      <c r="R109" s="105"/>
    </row>
    <row r="110" spans="1:18" ht="33.75" x14ac:dyDescent="0.3">
      <c r="A110" s="99">
        <v>203</v>
      </c>
      <c r="B110" s="129" t="s">
        <v>166</v>
      </c>
      <c r="C110" s="133"/>
      <c r="D110" s="133">
        <v>0</v>
      </c>
      <c r="E110" s="101">
        <f t="shared" si="1"/>
        <v>0</v>
      </c>
      <c r="G110" s="19"/>
      <c r="H110" s="19"/>
      <c r="I110" s="19"/>
      <c r="J110" s="121"/>
      <c r="K110" s="97"/>
      <c r="L110" s="106"/>
      <c r="M110" s="106"/>
      <c r="N110" s="106"/>
      <c r="O110" s="107"/>
      <c r="P110" s="106"/>
      <c r="Q110" s="107"/>
      <c r="R110" s="105"/>
    </row>
    <row r="111" spans="1:18" ht="33.75" x14ac:dyDescent="0.3">
      <c r="A111" s="99">
        <v>204</v>
      </c>
      <c r="B111" s="129" t="s">
        <v>167</v>
      </c>
      <c r="C111" s="133"/>
      <c r="D111" s="133">
        <v>228291482</v>
      </c>
      <c r="E111" s="101">
        <f t="shared" si="1"/>
        <v>228291482</v>
      </c>
      <c r="G111" s="19"/>
      <c r="H111" s="19"/>
      <c r="I111" s="19"/>
      <c r="J111" s="121"/>
      <c r="K111" s="97"/>
      <c r="L111" s="105"/>
      <c r="M111" s="106"/>
      <c r="N111" s="106"/>
      <c r="O111" s="107"/>
      <c r="P111" s="106"/>
      <c r="Q111" s="107"/>
      <c r="R111" s="105"/>
    </row>
    <row r="112" spans="1:18" ht="33.75" x14ac:dyDescent="0.3">
      <c r="A112" s="99">
        <v>205</v>
      </c>
      <c r="B112" s="129" t="s">
        <v>168</v>
      </c>
      <c r="C112" s="133"/>
      <c r="D112" s="133">
        <v>51734420</v>
      </c>
      <c r="E112" s="101">
        <f t="shared" si="1"/>
        <v>51734420</v>
      </c>
      <c r="G112" s="19"/>
      <c r="H112" s="19"/>
      <c r="I112" s="19"/>
      <c r="J112" s="121"/>
      <c r="K112" s="97"/>
      <c r="L112" s="105"/>
      <c r="M112" s="106"/>
      <c r="N112" s="106"/>
      <c r="O112" s="107"/>
      <c r="P112" s="106"/>
      <c r="Q112" s="107"/>
      <c r="R112" s="105"/>
    </row>
    <row r="113" spans="1:18" ht="33.75" x14ac:dyDescent="0.3">
      <c r="A113" s="99">
        <v>206</v>
      </c>
      <c r="B113" s="129" t="s">
        <v>169</v>
      </c>
      <c r="C113" s="133"/>
      <c r="D113" s="133">
        <v>0</v>
      </c>
      <c r="E113" s="101">
        <f t="shared" si="1"/>
        <v>0</v>
      </c>
      <c r="G113" s="19"/>
      <c r="H113" s="19"/>
      <c r="I113" s="19"/>
      <c r="J113" s="121"/>
      <c r="K113" s="97"/>
      <c r="L113" s="105"/>
      <c r="M113" s="106"/>
      <c r="N113" s="106"/>
      <c r="O113" s="107"/>
      <c r="P113" s="106"/>
      <c r="Q113" s="107"/>
      <c r="R113" s="105"/>
    </row>
    <row r="114" spans="1:18" ht="33.75" x14ac:dyDescent="0.3">
      <c r="A114" s="99">
        <v>207</v>
      </c>
      <c r="B114" s="129" t="s">
        <v>170</v>
      </c>
      <c r="C114" s="133"/>
      <c r="D114" s="133">
        <v>0</v>
      </c>
      <c r="E114" s="101">
        <f t="shared" si="1"/>
        <v>0</v>
      </c>
      <c r="G114" s="19"/>
      <c r="H114" s="19"/>
      <c r="I114" s="19"/>
      <c r="J114" s="121"/>
      <c r="K114" s="97"/>
      <c r="L114" s="113"/>
      <c r="M114" s="113"/>
      <c r="N114" s="113"/>
      <c r="O114" s="113"/>
      <c r="P114" s="113"/>
      <c r="Q114" s="113"/>
      <c r="R114" s="105"/>
    </row>
    <row r="115" spans="1:18" ht="33.75" x14ac:dyDescent="0.3">
      <c r="A115" s="99">
        <v>208</v>
      </c>
      <c r="B115" s="129" t="s">
        <v>171</v>
      </c>
      <c r="C115" s="133"/>
      <c r="D115" s="133">
        <v>0</v>
      </c>
      <c r="E115" s="101">
        <f t="shared" si="1"/>
        <v>0</v>
      </c>
      <c r="G115" s="19"/>
      <c r="H115" s="19"/>
      <c r="I115" s="19"/>
      <c r="J115" s="121"/>
      <c r="K115" s="97"/>
      <c r="L115" s="113"/>
      <c r="M115" s="113"/>
      <c r="N115" s="113"/>
      <c r="O115" s="113"/>
      <c r="P115" s="113"/>
      <c r="Q115" s="113"/>
      <c r="R115" s="105"/>
    </row>
    <row r="116" spans="1:18" ht="33.75" x14ac:dyDescent="0.3">
      <c r="A116" s="99">
        <v>209</v>
      </c>
      <c r="B116" s="129" t="s">
        <v>172</v>
      </c>
      <c r="C116" s="133"/>
      <c r="D116" s="133">
        <v>0</v>
      </c>
      <c r="E116" s="101">
        <f t="shared" si="1"/>
        <v>0</v>
      </c>
      <c r="G116" s="19"/>
      <c r="H116" s="19"/>
      <c r="I116" s="19"/>
      <c r="J116" s="121"/>
      <c r="K116" s="97"/>
      <c r="L116" s="134"/>
      <c r="M116" s="134"/>
      <c r="N116" s="134"/>
      <c r="O116" s="134"/>
      <c r="P116" s="134"/>
      <c r="Q116" s="134"/>
      <c r="R116" s="105"/>
    </row>
    <row r="117" spans="1:18" ht="17.25" x14ac:dyDescent="0.3">
      <c r="A117" s="99">
        <v>210</v>
      </c>
      <c r="B117" s="129" t="s">
        <v>173</v>
      </c>
      <c r="C117" s="133"/>
      <c r="D117" s="133">
        <v>0</v>
      </c>
      <c r="E117" s="101">
        <f t="shared" si="1"/>
        <v>0</v>
      </c>
      <c r="G117" s="19"/>
      <c r="H117" s="19"/>
      <c r="I117" s="19"/>
      <c r="J117" s="121"/>
      <c r="K117" s="97"/>
    </row>
    <row r="118" spans="1:18" ht="17.25" x14ac:dyDescent="0.3">
      <c r="A118" s="99">
        <v>211</v>
      </c>
      <c r="B118" s="129" t="s">
        <v>174</v>
      </c>
      <c r="C118" s="133"/>
      <c r="D118" s="133">
        <v>0</v>
      </c>
      <c r="E118" s="101">
        <f t="shared" si="1"/>
        <v>0</v>
      </c>
      <c r="G118" s="19"/>
      <c r="H118" s="19"/>
      <c r="I118" s="19"/>
      <c r="J118" s="121"/>
      <c r="K118" s="97"/>
    </row>
    <row r="119" spans="1:18" ht="17.25" x14ac:dyDescent="0.3">
      <c r="A119" s="99">
        <v>212</v>
      </c>
      <c r="B119" s="129" t="s">
        <v>175</v>
      </c>
      <c r="C119" s="133"/>
      <c r="D119" s="133">
        <v>914918139</v>
      </c>
      <c r="E119" s="101">
        <f t="shared" si="1"/>
        <v>914918139</v>
      </c>
      <c r="G119" s="19"/>
      <c r="H119" s="19"/>
      <c r="I119" s="19"/>
      <c r="J119" s="121"/>
      <c r="K119" s="97"/>
    </row>
    <row r="120" spans="1:18" ht="17.25" x14ac:dyDescent="0.3">
      <c r="A120" s="99">
        <v>213</v>
      </c>
      <c r="B120" s="129" t="s">
        <v>176</v>
      </c>
      <c r="C120" s="133"/>
      <c r="D120" s="133">
        <v>0</v>
      </c>
      <c r="E120" s="101">
        <f t="shared" si="1"/>
        <v>0</v>
      </c>
      <c r="G120" s="19"/>
      <c r="H120" s="19"/>
      <c r="I120" s="19"/>
      <c r="J120" s="121"/>
      <c r="K120" s="97"/>
    </row>
    <row r="121" spans="1:18" ht="17.25" x14ac:dyDescent="0.3">
      <c r="A121" s="99">
        <v>214</v>
      </c>
      <c r="B121" s="129" t="s">
        <v>177</v>
      </c>
      <c r="C121" s="133"/>
      <c r="D121" s="133">
        <v>0</v>
      </c>
      <c r="E121" s="101">
        <f t="shared" si="1"/>
        <v>0</v>
      </c>
      <c r="G121" s="19"/>
      <c r="H121" s="19"/>
      <c r="I121" s="19"/>
      <c r="J121" s="121"/>
      <c r="K121" s="97"/>
    </row>
    <row r="122" spans="1:18" ht="17.25" x14ac:dyDescent="0.3">
      <c r="A122" s="99">
        <v>215</v>
      </c>
      <c r="B122" s="129" t="s">
        <v>178</v>
      </c>
      <c r="C122" s="133"/>
      <c r="D122" s="133">
        <v>0</v>
      </c>
      <c r="E122" s="101">
        <f t="shared" si="1"/>
        <v>0</v>
      </c>
      <c r="G122" s="19"/>
      <c r="H122" s="19"/>
      <c r="I122" s="19"/>
      <c r="J122" s="121"/>
      <c r="K122" s="97"/>
    </row>
    <row r="123" spans="1:18" ht="17.25" x14ac:dyDescent="0.3">
      <c r="A123" s="99">
        <v>216</v>
      </c>
      <c r="B123" s="129" t="s">
        <v>179</v>
      </c>
      <c r="C123" s="133"/>
      <c r="D123" s="133">
        <v>0</v>
      </c>
      <c r="E123" s="101">
        <f t="shared" si="1"/>
        <v>0</v>
      </c>
      <c r="G123" s="19"/>
      <c r="H123" s="19"/>
      <c r="I123" s="19"/>
      <c r="J123" s="121"/>
      <c r="K123" s="97"/>
    </row>
    <row r="124" spans="1:18" ht="17.25" x14ac:dyDescent="0.3">
      <c r="A124" s="99">
        <v>217</v>
      </c>
      <c r="B124" s="129" t="s">
        <v>180</v>
      </c>
      <c r="C124" s="133"/>
      <c r="D124" s="133">
        <v>0</v>
      </c>
      <c r="E124" s="101">
        <f t="shared" si="1"/>
        <v>0</v>
      </c>
      <c r="G124" s="19"/>
      <c r="H124" s="19"/>
      <c r="I124" s="19"/>
      <c r="J124" s="121"/>
      <c r="K124" s="97"/>
    </row>
    <row r="125" spans="1:18" ht="17.25" x14ac:dyDescent="0.3">
      <c r="A125" s="99">
        <v>218</v>
      </c>
      <c r="B125" s="129" t="s">
        <v>181</v>
      </c>
      <c r="C125" s="133"/>
      <c r="D125" s="133">
        <v>0</v>
      </c>
      <c r="E125" s="101">
        <f t="shared" si="1"/>
        <v>0</v>
      </c>
      <c r="G125" s="19"/>
      <c r="H125" s="19"/>
      <c r="I125" s="19"/>
      <c r="J125" s="121"/>
      <c r="K125" s="97"/>
    </row>
    <row r="126" spans="1:18" ht="17.25" x14ac:dyDescent="0.3">
      <c r="A126" s="99">
        <v>219</v>
      </c>
      <c r="B126" s="129" t="s">
        <v>182</v>
      </c>
      <c r="C126" s="133"/>
      <c r="D126" s="133">
        <v>13271790</v>
      </c>
      <c r="E126" s="101">
        <f t="shared" si="1"/>
        <v>13271790</v>
      </c>
      <c r="G126" s="19"/>
      <c r="H126" s="19"/>
      <c r="I126" s="19"/>
      <c r="J126" s="121"/>
      <c r="K126" s="97"/>
    </row>
    <row r="127" spans="1:18" ht="17.25" x14ac:dyDescent="0.3">
      <c r="A127" s="99">
        <v>220</v>
      </c>
      <c r="B127" s="129" t="s">
        <v>183</v>
      </c>
      <c r="C127" s="133"/>
      <c r="D127" s="133">
        <v>0</v>
      </c>
      <c r="E127" s="101">
        <f t="shared" si="1"/>
        <v>0</v>
      </c>
      <c r="G127" s="19"/>
      <c r="H127" s="19"/>
      <c r="I127" s="19"/>
      <c r="J127" s="121"/>
      <c r="K127" s="97"/>
    </row>
    <row r="128" spans="1:18" ht="33.75" x14ac:dyDescent="0.3">
      <c r="A128" s="99">
        <v>221</v>
      </c>
      <c r="B128" s="129" t="s">
        <v>184</v>
      </c>
      <c r="C128" s="133"/>
      <c r="D128" s="133">
        <v>0</v>
      </c>
      <c r="E128" s="101">
        <f t="shared" si="1"/>
        <v>0</v>
      </c>
      <c r="G128" s="19"/>
      <c r="H128" s="19"/>
      <c r="I128" s="19"/>
      <c r="J128" s="121"/>
      <c r="K128" s="97"/>
    </row>
    <row r="129" spans="1:18" ht="33.75" x14ac:dyDescent="0.3">
      <c r="A129" s="99">
        <v>223</v>
      </c>
      <c r="B129" s="129" t="s">
        <v>185</v>
      </c>
      <c r="C129" s="133"/>
      <c r="D129" s="133">
        <v>0</v>
      </c>
      <c r="E129" s="101">
        <f t="shared" si="1"/>
        <v>0</v>
      </c>
      <c r="G129" s="19"/>
      <c r="H129" s="19"/>
      <c r="I129" s="19"/>
      <c r="J129" s="121"/>
      <c r="K129" s="97"/>
    </row>
    <row r="130" spans="1:18" ht="17.25" x14ac:dyDescent="0.3">
      <c r="A130" s="99">
        <v>224</v>
      </c>
      <c r="B130" s="129" t="s">
        <v>186</v>
      </c>
      <c r="C130" s="133"/>
      <c r="D130" s="133">
        <v>0</v>
      </c>
      <c r="E130" s="101">
        <f t="shared" si="1"/>
        <v>0</v>
      </c>
      <c r="G130" s="19"/>
      <c r="H130" s="19"/>
      <c r="I130" s="19"/>
      <c r="J130" s="121"/>
      <c r="K130" s="97"/>
    </row>
    <row r="131" spans="1:18" ht="17.25" x14ac:dyDescent="0.3">
      <c r="A131" s="99">
        <v>225</v>
      </c>
      <c r="B131" s="129" t="s">
        <v>187</v>
      </c>
      <c r="C131" s="133"/>
      <c r="D131" s="133">
        <v>0</v>
      </c>
      <c r="E131" s="101">
        <f t="shared" si="1"/>
        <v>0</v>
      </c>
      <c r="G131" s="19"/>
      <c r="H131" s="19"/>
      <c r="I131" s="19"/>
      <c r="J131" s="121"/>
      <c r="K131" s="97"/>
    </row>
    <row r="132" spans="1:18" ht="17.25" x14ac:dyDescent="0.3">
      <c r="A132" s="99">
        <v>226</v>
      </c>
      <c r="B132" s="129" t="s">
        <v>188</v>
      </c>
      <c r="C132" s="133"/>
      <c r="D132" s="133">
        <v>0</v>
      </c>
      <c r="E132" s="101">
        <f t="shared" si="1"/>
        <v>0</v>
      </c>
      <c r="G132" s="19"/>
      <c r="H132" s="19"/>
      <c r="I132" s="19"/>
      <c r="J132" s="121"/>
      <c r="K132" s="97"/>
    </row>
    <row r="133" spans="1:18" ht="17.25" x14ac:dyDescent="0.3">
      <c r="A133" s="99">
        <v>227</v>
      </c>
      <c r="B133" s="129" t="s">
        <v>189</v>
      </c>
      <c r="C133" s="133"/>
      <c r="D133" s="133">
        <v>0</v>
      </c>
      <c r="E133" s="101">
        <f t="shared" si="1"/>
        <v>0</v>
      </c>
      <c r="G133" s="19"/>
      <c r="H133" s="19"/>
      <c r="I133" s="19"/>
      <c r="J133" s="121"/>
      <c r="K133" s="97"/>
    </row>
    <row r="134" spans="1:18" ht="17.25" x14ac:dyDescent="0.3">
      <c r="A134" s="99">
        <v>228</v>
      </c>
      <c r="B134" s="129" t="s">
        <v>190</v>
      </c>
      <c r="C134" s="133"/>
      <c r="D134" s="133">
        <v>0</v>
      </c>
      <c r="E134" s="101">
        <f t="shared" si="1"/>
        <v>0</v>
      </c>
      <c r="G134" s="19"/>
      <c r="H134" s="19"/>
      <c r="I134" s="19"/>
      <c r="J134" s="121"/>
      <c r="K134" s="97"/>
    </row>
    <row r="135" spans="1:18" ht="17.25" x14ac:dyDescent="0.3">
      <c r="A135" s="99">
        <v>229</v>
      </c>
      <c r="B135" s="129" t="s">
        <v>191</v>
      </c>
      <c r="C135" s="133"/>
      <c r="D135" s="133">
        <v>0</v>
      </c>
      <c r="E135" s="101">
        <f t="shared" si="1"/>
        <v>0</v>
      </c>
      <c r="G135" s="19"/>
      <c r="H135" s="19"/>
      <c r="I135" s="19"/>
      <c r="J135" s="121"/>
      <c r="K135" s="97"/>
    </row>
    <row r="136" spans="1:18" ht="17.25" x14ac:dyDescent="0.3">
      <c r="A136" s="99">
        <v>230</v>
      </c>
      <c r="B136" s="129" t="s">
        <v>192</v>
      </c>
      <c r="C136" s="133"/>
      <c r="D136" s="133">
        <v>0</v>
      </c>
      <c r="E136" s="101">
        <f t="shared" ref="E136:E142" si="2">D136-C136</f>
        <v>0</v>
      </c>
      <c r="G136" s="19"/>
      <c r="H136" s="19"/>
      <c r="I136" s="19"/>
      <c r="J136" s="121"/>
      <c r="K136" s="97"/>
    </row>
    <row r="137" spans="1:18" ht="17.25" x14ac:dyDescent="0.3">
      <c r="A137" s="99">
        <v>231</v>
      </c>
      <c r="B137" s="129" t="s">
        <v>193</v>
      </c>
      <c r="C137" s="133"/>
      <c r="D137" s="133">
        <v>0</v>
      </c>
      <c r="E137" s="101">
        <f t="shared" si="2"/>
        <v>0</v>
      </c>
      <c r="G137" s="19"/>
      <c r="H137" s="19"/>
      <c r="I137" s="19"/>
      <c r="J137" s="121"/>
      <c r="K137" s="97"/>
    </row>
    <row r="138" spans="1:18" ht="17.25" x14ac:dyDescent="0.3">
      <c r="A138" s="99">
        <v>232</v>
      </c>
      <c r="B138" s="129" t="s">
        <v>194</v>
      </c>
      <c r="C138" s="133"/>
      <c r="D138" s="133">
        <v>0</v>
      </c>
      <c r="E138" s="101">
        <f t="shared" si="2"/>
        <v>0</v>
      </c>
      <c r="G138" s="19"/>
      <c r="H138" s="19"/>
      <c r="I138" s="19"/>
      <c r="J138" s="121"/>
      <c r="K138" s="97"/>
    </row>
    <row r="139" spans="1:18" ht="17.25" x14ac:dyDescent="0.3">
      <c r="A139" s="99">
        <v>233</v>
      </c>
      <c r="B139" s="129" t="s">
        <v>195</v>
      </c>
      <c r="C139" s="133"/>
      <c r="D139" s="133">
        <v>0</v>
      </c>
      <c r="E139" s="101">
        <f t="shared" si="2"/>
        <v>0</v>
      </c>
      <c r="G139" s="19"/>
      <c r="H139" s="19"/>
      <c r="I139" s="19"/>
      <c r="J139" s="121"/>
      <c r="K139" s="97"/>
    </row>
    <row r="140" spans="1:18" ht="17.25" x14ac:dyDescent="0.3">
      <c r="A140" s="99">
        <v>234</v>
      </c>
      <c r="B140" s="129" t="s">
        <v>196</v>
      </c>
      <c r="C140" s="133"/>
      <c r="D140" s="133">
        <v>0</v>
      </c>
      <c r="E140" s="101">
        <f t="shared" si="2"/>
        <v>0</v>
      </c>
      <c r="G140" s="19"/>
      <c r="H140" s="19"/>
      <c r="I140" s="19"/>
      <c r="J140" s="121"/>
      <c r="K140" s="97"/>
    </row>
    <row r="141" spans="1:18" ht="17.25" x14ac:dyDescent="0.3">
      <c r="A141" s="99">
        <v>235</v>
      </c>
      <c r="B141" s="129" t="s">
        <v>197</v>
      </c>
      <c r="C141" s="133"/>
      <c r="D141" s="133">
        <v>0</v>
      </c>
      <c r="E141" s="101">
        <f t="shared" si="2"/>
        <v>0</v>
      </c>
      <c r="G141" s="19"/>
      <c r="H141" s="19"/>
      <c r="I141" s="19"/>
      <c r="J141" s="121"/>
      <c r="K141" s="97"/>
    </row>
    <row r="142" spans="1:18" ht="17.25" x14ac:dyDescent="0.3">
      <c r="A142" s="99">
        <v>236</v>
      </c>
      <c r="B142" s="129" t="s">
        <v>198</v>
      </c>
      <c r="C142" s="133"/>
      <c r="D142" s="133">
        <v>0</v>
      </c>
      <c r="E142" s="101">
        <f t="shared" si="2"/>
        <v>0</v>
      </c>
      <c r="G142" s="19"/>
      <c r="H142" s="19"/>
      <c r="I142" s="19"/>
      <c r="J142" s="121"/>
      <c r="K142" s="97"/>
    </row>
    <row r="143" spans="1:18" s="135" customFormat="1" ht="17.25" thickBot="1" x14ac:dyDescent="0.3">
      <c r="A143" s="169"/>
      <c r="B143" s="170" t="s">
        <v>156</v>
      </c>
      <c r="C143" s="171">
        <f>SUM(C4:C142)</f>
        <v>2700737613397.7598</v>
      </c>
      <c r="D143" s="171">
        <f>SUM(D4:D142)</f>
        <v>2325337601836</v>
      </c>
      <c r="E143" s="171">
        <f t="shared" ref="E143" si="3">SUM(E4:E142)</f>
        <v>-375400011561.76001</v>
      </c>
      <c r="G143" s="136"/>
      <c r="H143" s="136"/>
      <c r="I143" s="136"/>
      <c r="J143" s="136"/>
      <c r="K143" s="97"/>
      <c r="L143" s="137"/>
      <c r="M143" s="137"/>
      <c r="N143" s="137"/>
      <c r="O143" s="137"/>
      <c r="P143" s="137"/>
      <c r="Q143" s="137"/>
      <c r="R143" s="137"/>
    </row>
    <row r="144" spans="1:18" ht="17.25" thickTop="1" x14ac:dyDescent="0.25">
      <c r="A144" s="138"/>
      <c r="B144" s="139"/>
      <c r="C144" s="140"/>
      <c r="D144" s="140"/>
      <c r="E144" s="140"/>
    </row>
    <row r="145" spans="4:4" x14ac:dyDescent="0.25">
      <c r="D145" s="156"/>
    </row>
    <row r="146" spans="4:4" x14ac:dyDescent="0.25">
      <c r="D146" s="157"/>
    </row>
    <row r="147" spans="4:4" x14ac:dyDescent="0.25">
      <c r="D147" s="158"/>
    </row>
  </sheetData>
  <mergeCells count="1">
    <mergeCell ref="A1:E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Footer>&amp;CPage &amp;P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7"/>
  <sheetViews>
    <sheetView topLeftCell="A149" workbookViewId="0">
      <pane xSplit="1" topLeftCell="J1" activePane="topRight" state="frozen"/>
      <selection pane="topRight" activeCell="L167" sqref="L167"/>
    </sheetView>
  </sheetViews>
  <sheetFormatPr defaultRowHeight="15" x14ac:dyDescent="0.25"/>
  <cols>
    <col min="1" max="1" width="30.7109375" style="37" bestFit="1" customWidth="1"/>
    <col min="2" max="2" width="18" style="37" bestFit="1" customWidth="1"/>
    <col min="3" max="3" width="24.5703125" style="37" customWidth="1"/>
    <col min="4" max="4" width="23.85546875" style="37" customWidth="1"/>
    <col min="5" max="5" width="20.85546875" style="37" bestFit="1" customWidth="1"/>
    <col min="6" max="6" width="20.28515625" style="37" customWidth="1"/>
    <col min="7" max="7" width="19" style="37" customWidth="1"/>
    <col min="8" max="8" width="22" style="37" customWidth="1"/>
    <col min="9" max="9" width="24.5703125" style="67" bestFit="1" customWidth="1"/>
    <col min="10" max="10" width="22.7109375" style="37" customWidth="1"/>
    <col min="11" max="11" width="21.140625" style="37" customWidth="1"/>
    <col min="12" max="12" width="26.5703125" style="37" customWidth="1"/>
    <col min="13" max="13" width="26.28515625" style="37" customWidth="1"/>
    <col min="14" max="14" width="22.42578125" style="37" bestFit="1" customWidth="1"/>
    <col min="15" max="15" width="9.140625" style="37"/>
    <col min="16" max="16" width="22.42578125" style="67" bestFit="1" customWidth="1"/>
    <col min="17" max="16384" width="9.140625" style="37"/>
  </cols>
  <sheetData>
    <row r="1" spans="1:16" ht="15.75" x14ac:dyDescent="0.3">
      <c r="A1" s="19"/>
      <c r="B1" s="20"/>
      <c r="C1" s="39" t="s">
        <v>199</v>
      </c>
      <c r="D1" s="19"/>
      <c r="E1" s="19"/>
      <c r="F1" s="19"/>
      <c r="G1" s="19"/>
      <c r="H1" s="40"/>
      <c r="I1" s="58"/>
      <c r="J1" s="41" t="s">
        <v>200</v>
      </c>
      <c r="K1" s="20"/>
      <c r="L1" s="20"/>
      <c r="M1" s="20"/>
      <c r="N1" s="20"/>
      <c r="O1" s="20"/>
      <c r="P1" s="68"/>
    </row>
    <row r="2" spans="1:16" ht="15.75" x14ac:dyDescent="0.3">
      <c r="A2" s="19"/>
      <c r="B2" s="42"/>
      <c r="C2" s="43" t="s">
        <v>201</v>
      </c>
      <c r="D2" s="44"/>
      <c r="E2" s="44"/>
      <c r="F2" s="44"/>
      <c r="G2" s="44"/>
      <c r="H2" s="45"/>
      <c r="I2" s="59"/>
      <c r="J2" s="22" t="s">
        <v>202</v>
      </c>
      <c r="K2" s="14"/>
      <c r="L2" s="14"/>
      <c r="M2" s="14"/>
      <c r="N2" s="14"/>
      <c r="O2" s="14"/>
      <c r="P2" s="61"/>
    </row>
    <row r="3" spans="1:16" ht="42.75" customHeight="1" x14ac:dyDescent="0.3">
      <c r="A3" s="19" t="s">
        <v>203</v>
      </c>
      <c r="B3" s="46"/>
      <c r="C3" s="46" t="s">
        <v>204</v>
      </c>
      <c r="D3" s="46" t="s">
        <v>205</v>
      </c>
      <c r="E3" s="47" t="s">
        <v>206</v>
      </c>
      <c r="F3" s="47" t="s">
        <v>207</v>
      </c>
      <c r="G3" s="47" t="s">
        <v>208</v>
      </c>
      <c r="H3" s="47" t="s">
        <v>209</v>
      </c>
      <c r="I3" s="60"/>
      <c r="J3" s="47" t="s">
        <v>210</v>
      </c>
      <c r="K3" s="47" t="s">
        <v>211</v>
      </c>
      <c r="L3" s="47" t="s">
        <v>212</v>
      </c>
      <c r="M3" s="47" t="s">
        <v>213</v>
      </c>
      <c r="N3" s="46" t="s">
        <v>214</v>
      </c>
      <c r="O3" s="46" t="s">
        <v>215</v>
      </c>
      <c r="P3" s="60"/>
    </row>
    <row r="4" spans="1:16" ht="15.75" x14ac:dyDescent="0.3">
      <c r="A4" s="20" t="s">
        <v>216</v>
      </c>
      <c r="B4" s="20"/>
      <c r="C4" s="20"/>
      <c r="D4" s="20"/>
      <c r="E4" s="20"/>
      <c r="F4" s="20"/>
      <c r="G4" s="20"/>
      <c r="H4" s="20"/>
      <c r="I4" s="58"/>
      <c r="J4" s="20"/>
      <c r="K4" s="20"/>
      <c r="L4" s="20"/>
      <c r="M4" s="20"/>
      <c r="N4" s="20"/>
      <c r="O4" s="20"/>
      <c r="P4" s="68"/>
    </row>
    <row r="5" spans="1:16" ht="15.75" x14ac:dyDescent="0.3">
      <c r="A5" s="48" t="s">
        <v>5</v>
      </c>
      <c r="B5" s="14"/>
      <c r="C5" s="14">
        <v>42473565</v>
      </c>
      <c r="D5" s="14">
        <v>15242018236</v>
      </c>
      <c r="E5" s="14">
        <v>0</v>
      </c>
      <c r="F5" s="14">
        <v>0</v>
      </c>
      <c r="G5" s="14">
        <v>0</v>
      </c>
      <c r="H5" s="14">
        <v>0</v>
      </c>
      <c r="I5" s="61">
        <f>SUM(C5:H5)</f>
        <v>15284491801</v>
      </c>
      <c r="J5" s="14">
        <v>0</v>
      </c>
      <c r="K5" s="14">
        <v>0</v>
      </c>
      <c r="L5" s="14">
        <v>0</v>
      </c>
      <c r="M5" s="14">
        <v>0</v>
      </c>
      <c r="N5" s="14">
        <v>17431085815</v>
      </c>
      <c r="O5" s="14">
        <v>0</v>
      </c>
      <c r="P5" s="61">
        <f>SUM(J5:O5)</f>
        <v>17431085815</v>
      </c>
    </row>
    <row r="6" spans="1:16" ht="15.75" x14ac:dyDescent="0.3">
      <c r="A6" s="21" t="s">
        <v>7</v>
      </c>
      <c r="B6" s="14"/>
      <c r="C6" s="14"/>
      <c r="D6" s="14"/>
      <c r="E6" s="14"/>
      <c r="F6" s="14"/>
      <c r="G6" s="14"/>
      <c r="H6" s="14"/>
      <c r="I6" s="61">
        <f t="shared" ref="I6:I28" si="0">SUM(C6:H6)</f>
        <v>0</v>
      </c>
      <c r="J6" s="14"/>
      <c r="K6" s="14"/>
      <c r="L6" s="14"/>
      <c r="M6" s="14"/>
      <c r="N6" s="14"/>
      <c r="O6" s="14"/>
      <c r="P6" s="61">
        <f t="shared" ref="P6:P27" si="1">SUM(J6:O6)</f>
        <v>0</v>
      </c>
    </row>
    <row r="7" spans="1:16" ht="15.75" x14ac:dyDescent="0.3">
      <c r="A7" s="21" t="s">
        <v>9</v>
      </c>
      <c r="B7" s="14"/>
      <c r="C7" s="14">
        <v>405944348</v>
      </c>
      <c r="D7" s="15">
        <v>797401768</v>
      </c>
      <c r="E7" s="14">
        <v>0</v>
      </c>
      <c r="F7" s="14">
        <v>0</v>
      </c>
      <c r="G7" s="14">
        <v>0</v>
      </c>
      <c r="H7" s="14">
        <v>0</v>
      </c>
      <c r="I7" s="61">
        <f t="shared" si="0"/>
        <v>1203346116</v>
      </c>
      <c r="J7" s="14">
        <v>0</v>
      </c>
      <c r="K7" s="14">
        <v>0</v>
      </c>
      <c r="L7" s="14">
        <v>0</v>
      </c>
      <c r="M7" s="14">
        <v>0</v>
      </c>
      <c r="N7" s="14">
        <v>0</v>
      </c>
      <c r="O7" s="14">
        <v>0</v>
      </c>
      <c r="P7" s="61">
        <f t="shared" si="1"/>
        <v>0</v>
      </c>
    </row>
    <row r="8" spans="1:16" ht="15.75" x14ac:dyDescent="0.3">
      <c r="A8" s="21" t="s">
        <v>217</v>
      </c>
      <c r="B8" s="14"/>
      <c r="C8" s="14">
        <v>2663220508</v>
      </c>
      <c r="D8" s="15">
        <f>179362686105-1368635</f>
        <v>179361317470</v>
      </c>
      <c r="E8" s="14">
        <v>0</v>
      </c>
      <c r="F8" s="14">
        <v>0</v>
      </c>
      <c r="G8" s="14">
        <v>0</v>
      </c>
      <c r="H8" s="14">
        <v>0</v>
      </c>
      <c r="I8" s="61">
        <f t="shared" si="0"/>
        <v>182024537978</v>
      </c>
      <c r="J8" s="14">
        <v>0</v>
      </c>
      <c r="K8" s="15">
        <v>0</v>
      </c>
      <c r="L8" s="15">
        <v>536461633580</v>
      </c>
      <c r="M8" s="14">
        <v>0</v>
      </c>
      <c r="N8" s="14">
        <v>0</v>
      </c>
      <c r="O8" s="14">
        <v>0</v>
      </c>
      <c r="P8" s="61">
        <f t="shared" si="1"/>
        <v>536461633580</v>
      </c>
    </row>
    <row r="9" spans="1:16" ht="15.75" x14ac:dyDescent="0.3">
      <c r="A9" s="21" t="s">
        <v>218</v>
      </c>
      <c r="B9" s="14"/>
      <c r="C9" s="14">
        <v>621219143</v>
      </c>
      <c r="D9" s="15">
        <v>0</v>
      </c>
      <c r="E9" s="14">
        <v>1968477169</v>
      </c>
      <c r="F9" s="14">
        <v>0</v>
      </c>
      <c r="G9" s="14">
        <v>48262721</v>
      </c>
      <c r="H9" s="14">
        <v>0</v>
      </c>
      <c r="I9" s="61">
        <f t="shared" si="0"/>
        <v>2637959033</v>
      </c>
      <c r="J9" s="14">
        <v>0</v>
      </c>
      <c r="K9" s="14">
        <v>0</v>
      </c>
      <c r="L9" s="14">
        <v>0</v>
      </c>
      <c r="M9" s="14">
        <v>0</v>
      </c>
      <c r="N9" s="14">
        <v>0</v>
      </c>
      <c r="O9" s="14">
        <v>0</v>
      </c>
      <c r="P9" s="61">
        <f t="shared" si="1"/>
        <v>0</v>
      </c>
    </row>
    <row r="10" spans="1:16" ht="15.75" x14ac:dyDescent="0.3">
      <c r="A10" s="21" t="s">
        <v>15</v>
      </c>
      <c r="B10" s="14"/>
      <c r="C10" s="14">
        <v>496290</v>
      </c>
      <c r="D10" s="15">
        <v>49617297359</v>
      </c>
      <c r="E10" s="14">
        <v>0</v>
      </c>
      <c r="F10" s="14">
        <v>0</v>
      </c>
      <c r="G10" s="14">
        <v>0</v>
      </c>
      <c r="H10" s="14">
        <v>0</v>
      </c>
      <c r="I10" s="61">
        <f t="shared" si="0"/>
        <v>49617793649</v>
      </c>
      <c r="J10" s="14">
        <v>0</v>
      </c>
      <c r="K10" s="14">
        <v>0</v>
      </c>
      <c r="L10" s="14">
        <v>0</v>
      </c>
      <c r="M10" s="14">
        <v>0</v>
      </c>
      <c r="N10" s="14">
        <v>0</v>
      </c>
      <c r="O10" s="14">
        <v>0</v>
      </c>
      <c r="P10" s="61">
        <f t="shared" si="1"/>
        <v>0</v>
      </c>
    </row>
    <row r="11" spans="1:16" ht="30" x14ac:dyDescent="0.3">
      <c r="A11" s="21" t="s">
        <v>17</v>
      </c>
      <c r="B11" s="14"/>
      <c r="C11" s="14">
        <v>582203</v>
      </c>
      <c r="D11" s="15">
        <v>673316623897</v>
      </c>
      <c r="E11" s="14">
        <v>0</v>
      </c>
      <c r="F11" s="14">
        <v>0</v>
      </c>
      <c r="G11" s="14">
        <v>0</v>
      </c>
      <c r="H11" s="14">
        <v>0</v>
      </c>
      <c r="I11" s="61">
        <f t="shared" si="0"/>
        <v>673317206100</v>
      </c>
      <c r="J11" s="14">
        <v>0</v>
      </c>
      <c r="K11" s="14">
        <v>0</v>
      </c>
      <c r="L11" s="14">
        <v>0</v>
      </c>
      <c r="M11" s="14">
        <v>0</v>
      </c>
      <c r="N11" s="14">
        <v>0</v>
      </c>
      <c r="O11" s="14">
        <v>0</v>
      </c>
      <c r="P11" s="61">
        <f t="shared" si="1"/>
        <v>0</v>
      </c>
    </row>
    <row r="12" spans="1:16" ht="30" x14ac:dyDescent="0.3">
      <c r="A12" s="21" t="s">
        <v>219</v>
      </c>
      <c r="B12" s="14"/>
      <c r="C12" s="14">
        <v>0</v>
      </c>
      <c r="D12" s="14">
        <v>136596164400</v>
      </c>
      <c r="E12" s="14">
        <v>0</v>
      </c>
      <c r="F12" s="14">
        <v>0</v>
      </c>
      <c r="G12" s="14">
        <v>0</v>
      </c>
      <c r="H12" s="14">
        <v>0</v>
      </c>
      <c r="I12" s="61">
        <f t="shared" si="0"/>
        <v>136596164400</v>
      </c>
      <c r="J12" s="14">
        <v>0</v>
      </c>
      <c r="K12" s="14">
        <v>0</v>
      </c>
      <c r="L12" s="14">
        <v>0</v>
      </c>
      <c r="M12" s="14">
        <v>0</v>
      </c>
      <c r="N12" s="14">
        <v>0</v>
      </c>
      <c r="O12" s="14">
        <v>0</v>
      </c>
      <c r="P12" s="61">
        <f t="shared" si="1"/>
        <v>0</v>
      </c>
    </row>
    <row r="13" spans="1:16" ht="15.75" x14ac:dyDescent="0.3">
      <c r="A13" s="21" t="s">
        <v>220</v>
      </c>
      <c r="B13" s="14"/>
      <c r="C13" s="14">
        <v>57785358</v>
      </c>
      <c r="D13" s="15">
        <v>266403104</v>
      </c>
      <c r="E13" s="15">
        <v>1661068521</v>
      </c>
      <c r="F13" s="14">
        <v>0</v>
      </c>
      <c r="G13" s="14">
        <v>206270</v>
      </c>
      <c r="H13" s="14">
        <v>0</v>
      </c>
      <c r="I13" s="61">
        <f t="shared" si="0"/>
        <v>1985463253</v>
      </c>
      <c r="J13" s="14">
        <v>0</v>
      </c>
      <c r="K13" s="14">
        <v>0</v>
      </c>
      <c r="L13" s="14">
        <v>0</v>
      </c>
      <c r="M13" s="14">
        <v>0</v>
      </c>
      <c r="N13" s="14">
        <v>0</v>
      </c>
      <c r="O13" s="14">
        <v>0</v>
      </c>
      <c r="P13" s="61">
        <f t="shared" si="1"/>
        <v>0</v>
      </c>
    </row>
    <row r="14" spans="1:16" ht="30" x14ac:dyDescent="0.3">
      <c r="A14" s="21" t="s">
        <v>221</v>
      </c>
      <c r="B14" s="14"/>
      <c r="C14" s="14">
        <v>120948598</v>
      </c>
      <c r="D14" s="15">
        <v>24097096854</v>
      </c>
      <c r="E14" s="14">
        <v>0</v>
      </c>
      <c r="F14" s="14">
        <v>0</v>
      </c>
      <c r="G14" s="14">
        <v>1277949</v>
      </c>
      <c r="H14" s="14">
        <v>0</v>
      </c>
      <c r="I14" s="61">
        <f t="shared" si="0"/>
        <v>24219323401</v>
      </c>
      <c r="J14" s="14">
        <v>0</v>
      </c>
      <c r="K14" s="14">
        <v>0</v>
      </c>
      <c r="L14" s="14">
        <v>0</v>
      </c>
      <c r="M14" s="14">
        <v>0</v>
      </c>
      <c r="N14" s="14">
        <v>0</v>
      </c>
      <c r="O14" s="14">
        <v>0</v>
      </c>
      <c r="P14" s="61">
        <f t="shared" si="1"/>
        <v>0</v>
      </c>
    </row>
    <row r="15" spans="1:16" ht="15.75" x14ac:dyDescent="0.3">
      <c r="A15" s="21" t="s">
        <v>25</v>
      </c>
      <c r="B15" s="14"/>
      <c r="C15" s="14">
        <v>0</v>
      </c>
      <c r="D15" s="15">
        <v>30821116139</v>
      </c>
      <c r="E15" s="14">
        <v>0</v>
      </c>
      <c r="F15" s="14">
        <v>0</v>
      </c>
      <c r="G15" s="14">
        <v>0</v>
      </c>
      <c r="H15" s="14">
        <v>0</v>
      </c>
      <c r="I15" s="61">
        <f t="shared" si="0"/>
        <v>30821116139</v>
      </c>
      <c r="J15" s="14">
        <v>0</v>
      </c>
      <c r="K15" s="14">
        <v>0</v>
      </c>
      <c r="L15" s="14">
        <v>0</v>
      </c>
      <c r="M15" s="14">
        <v>0</v>
      </c>
      <c r="N15" s="14">
        <v>0</v>
      </c>
      <c r="O15" s="14">
        <v>0</v>
      </c>
      <c r="P15" s="61">
        <f t="shared" si="1"/>
        <v>0</v>
      </c>
    </row>
    <row r="16" spans="1:16" ht="30" x14ac:dyDescent="0.3">
      <c r="A16" s="21" t="s">
        <v>222</v>
      </c>
      <c r="B16" s="14"/>
      <c r="C16" s="14">
        <v>43151136</v>
      </c>
      <c r="D16" s="14">
        <v>10346764849</v>
      </c>
      <c r="E16" s="14">
        <v>0</v>
      </c>
      <c r="F16" s="14">
        <v>0</v>
      </c>
      <c r="G16" s="14">
        <v>982946</v>
      </c>
      <c r="H16" s="14">
        <v>0</v>
      </c>
      <c r="I16" s="61">
        <f t="shared" si="0"/>
        <v>10390898931</v>
      </c>
      <c r="J16" s="14">
        <v>0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  <c r="P16" s="61">
        <f t="shared" si="1"/>
        <v>0</v>
      </c>
    </row>
    <row r="17" spans="1:16" ht="30" x14ac:dyDescent="0.3">
      <c r="A17" s="21" t="s">
        <v>29</v>
      </c>
      <c r="B17" s="14"/>
      <c r="C17" s="14">
        <v>-12234332883</v>
      </c>
      <c r="D17" s="15">
        <v>26302611452</v>
      </c>
      <c r="E17" s="14">
        <v>0</v>
      </c>
      <c r="F17" s="14">
        <v>0</v>
      </c>
      <c r="G17" s="14">
        <v>-99165408</v>
      </c>
      <c r="H17" s="14">
        <v>0</v>
      </c>
      <c r="I17" s="61">
        <f t="shared" si="0"/>
        <v>13969113161</v>
      </c>
      <c r="J17" s="14">
        <v>0</v>
      </c>
      <c r="K17" s="14">
        <v>0</v>
      </c>
      <c r="L17" s="14">
        <v>0</v>
      </c>
      <c r="M17" s="14">
        <v>0</v>
      </c>
      <c r="N17" s="14">
        <v>0</v>
      </c>
      <c r="O17" s="14">
        <v>0</v>
      </c>
      <c r="P17" s="61">
        <f t="shared" si="1"/>
        <v>0</v>
      </c>
    </row>
    <row r="18" spans="1:16" ht="15.75" x14ac:dyDescent="0.3">
      <c r="A18" s="21" t="s">
        <v>31</v>
      </c>
      <c r="B18" s="14"/>
      <c r="C18" s="14">
        <v>257139547</v>
      </c>
      <c r="D18" s="14">
        <v>0</v>
      </c>
      <c r="E18" s="14">
        <v>8611667216</v>
      </c>
      <c r="F18" s="14">
        <v>0</v>
      </c>
      <c r="G18" s="14">
        <v>462390</v>
      </c>
      <c r="H18" s="14">
        <v>0</v>
      </c>
      <c r="I18" s="61">
        <f t="shared" si="0"/>
        <v>8869269153</v>
      </c>
      <c r="J18" s="14">
        <v>0</v>
      </c>
      <c r="K18" s="14">
        <v>0</v>
      </c>
      <c r="L18" s="14">
        <v>0</v>
      </c>
      <c r="M18" s="14">
        <v>0</v>
      </c>
      <c r="N18" s="14">
        <v>0</v>
      </c>
      <c r="O18" s="14">
        <v>0</v>
      </c>
      <c r="P18" s="61">
        <f t="shared" si="1"/>
        <v>0</v>
      </c>
    </row>
    <row r="19" spans="1:16" ht="30" x14ac:dyDescent="0.3">
      <c r="A19" s="21" t="s">
        <v>33</v>
      </c>
      <c r="B19" s="14"/>
      <c r="C19" s="14">
        <v>0</v>
      </c>
      <c r="D19" s="14">
        <v>6375267800</v>
      </c>
      <c r="E19" s="14">
        <v>0</v>
      </c>
      <c r="F19" s="14">
        <v>0</v>
      </c>
      <c r="G19" s="14">
        <v>0</v>
      </c>
      <c r="H19" s="14">
        <v>0</v>
      </c>
      <c r="I19" s="61">
        <f t="shared" si="0"/>
        <v>6375267800</v>
      </c>
      <c r="J19" s="14"/>
      <c r="K19" s="14"/>
      <c r="L19" s="14"/>
      <c r="M19" s="14"/>
      <c r="N19" s="14"/>
      <c r="O19" s="14"/>
      <c r="P19" s="61">
        <f t="shared" si="1"/>
        <v>0</v>
      </c>
    </row>
    <row r="20" spans="1:16" ht="15.75" x14ac:dyDescent="0.3">
      <c r="A20" s="21" t="s">
        <v>223</v>
      </c>
      <c r="B20" s="14"/>
      <c r="C20" s="14">
        <v>111674397</v>
      </c>
      <c r="D20" s="14">
        <v>0</v>
      </c>
      <c r="E20" s="14">
        <v>0</v>
      </c>
      <c r="F20" s="14">
        <v>0</v>
      </c>
      <c r="G20" s="14">
        <v>433032</v>
      </c>
      <c r="H20" s="14">
        <v>0</v>
      </c>
      <c r="I20" s="61">
        <f t="shared" si="0"/>
        <v>112107429</v>
      </c>
      <c r="J20" s="14">
        <v>0</v>
      </c>
      <c r="K20" s="14">
        <v>0</v>
      </c>
      <c r="L20" s="14">
        <v>0</v>
      </c>
      <c r="M20" s="14">
        <v>0</v>
      </c>
      <c r="N20" s="14">
        <v>0</v>
      </c>
      <c r="O20" s="14">
        <v>0</v>
      </c>
      <c r="P20" s="61">
        <f t="shared" si="1"/>
        <v>0</v>
      </c>
    </row>
    <row r="21" spans="1:16" ht="30" x14ac:dyDescent="0.3">
      <c r="A21" s="21" t="s">
        <v>37</v>
      </c>
      <c r="B21" s="14"/>
      <c r="C21" s="14">
        <v>701080858</v>
      </c>
      <c r="D21" s="15">
        <v>1658117237</v>
      </c>
      <c r="E21" s="14">
        <v>0</v>
      </c>
      <c r="F21" s="14">
        <v>0</v>
      </c>
      <c r="G21" s="14">
        <v>0</v>
      </c>
      <c r="H21" s="14">
        <v>0</v>
      </c>
      <c r="I21" s="61">
        <f t="shared" si="0"/>
        <v>2359198095</v>
      </c>
      <c r="J21" s="14">
        <v>562771196</v>
      </c>
      <c r="K21" s="14">
        <v>0</v>
      </c>
      <c r="L21" s="14">
        <v>0</v>
      </c>
      <c r="M21" s="14">
        <v>0</v>
      </c>
      <c r="N21" s="14">
        <v>171377311</v>
      </c>
      <c r="O21" s="14">
        <v>0</v>
      </c>
      <c r="P21" s="61">
        <f t="shared" si="1"/>
        <v>734148507</v>
      </c>
    </row>
    <row r="22" spans="1:16" ht="30" x14ac:dyDescent="0.3">
      <c r="A22" s="21" t="s">
        <v>224</v>
      </c>
      <c r="B22" s="14"/>
      <c r="C22" s="14">
        <v>585076651</v>
      </c>
      <c r="D22" s="14">
        <v>4579526250</v>
      </c>
      <c r="E22" s="14">
        <v>0</v>
      </c>
      <c r="F22" s="14">
        <v>0</v>
      </c>
      <c r="G22" s="14">
        <v>0</v>
      </c>
      <c r="H22" s="14">
        <v>0</v>
      </c>
      <c r="I22" s="61">
        <f t="shared" si="0"/>
        <v>5164602901</v>
      </c>
      <c r="J22" s="14">
        <v>0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  <c r="P22" s="61">
        <f t="shared" si="1"/>
        <v>0</v>
      </c>
    </row>
    <row r="23" spans="1:16" ht="30" x14ac:dyDescent="0.3">
      <c r="A23" s="21" t="s">
        <v>225</v>
      </c>
      <c r="B23" s="14"/>
      <c r="C23" s="14">
        <v>5613930</v>
      </c>
      <c r="D23" s="15">
        <v>19812039872</v>
      </c>
      <c r="E23" s="14">
        <v>0</v>
      </c>
      <c r="F23" s="14">
        <v>0</v>
      </c>
      <c r="G23" s="14">
        <v>-5943335</v>
      </c>
      <c r="H23" s="14">
        <v>0</v>
      </c>
      <c r="I23" s="61">
        <f t="shared" si="0"/>
        <v>19811710467</v>
      </c>
      <c r="J23" s="14">
        <v>0</v>
      </c>
      <c r="K23" s="14">
        <v>0</v>
      </c>
      <c r="L23" s="14">
        <v>0</v>
      </c>
      <c r="M23" s="14">
        <v>0</v>
      </c>
      <c r="N23" s="14">
        <v>0</v>
      </c>
      <c r="O23" s="14">
        <v>0</v>
      </c>
      <c r="P23" s="61">
        <f t="shared" si="1"/>
        <v>0</v>
      </c>
    </row>
    <row r="24" spans="1:16" ht="30" x14ac:dyDescent="0.3">
      <c r="A24" s="21" t="s">
        <v>226</v>
      </c>
      <c r="B24" s="14"/>
      <c r="C24" s="15">
        <v>249520</v>
      </c>
      <c r="D24" s="15">
        <v>4151605688</v>
      </c>
      <c r="E24" s="14">
        <v>0</v>
      </c>
      <c r="F24" s="14">
        <v>0</v>
      </c>
      <c r="G24" s="14">
        <v>-254237</v>
      </c>
      <c r="H24" s="14">
        <v>0</v>
      </c>
      <c r="I24" s="61">
        <f t="shared" si="0"/>
        <v>4151600971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  <c r="P24" s="61">
        <f t="shared" si="1"/>
        <v>0</v>
      </c>
    </row>
    <row r="25" spans="1:16" ht="30" x14ac:dyDescent="0.3">
      <c r="A25" s="23" t="s">
        <v>45</v>
      </c>
      <c r="B25" s="49"/>
      <c r="C25" s="49">
        <v>0</v>
      </c>
      <c r="D25" s="50">
        <v>2257944148</v>
      </c>
      <c r="E25" s="49">
        <v>0</v>
      </c>
      <c r="F25" s="49">
        <v>0</v>
      </c>
      <c r="G25" s="49">
        <v>0</v>
      </c>
      <c r="H25" s="49">
        <v>0</v>
      </c>
      <c r="I25" s="61">
        <f t="shared" si="0"/>
        <v>2257944148</v>
      </c>
      <c r="J25" s="49">
        <v>0</v>
      </c>
      <c r="K25" s="49">
        <v>0</v>
      </c>
      <c r="L25" s="49">
        <v>0</v>
      </c>
      <c r="M25" s="49">
        <v>0</v>
      </c>
      <c r="N25" s="49">
        <v>0</v>
      </c>
      <c r="O25" s="49">
        <v>0</v>
      </c>
      <c r="P25" s="69">
        <f t="shared" si="1"/>
        <v>0</v>
      </c>
    </row>
    <row r="26" spans="1:16" ht="30" x14ac:dyDescent="0.3">
      <c r="A26" s="24" t="s">
        <v>227</v>
      </c>
      <c r="B26" s="49"/>
      <c r="C26" s="49">
        <v>5623092310</v>
      </c>
      <c r="D26" s="49">
        <v>0</v>
      </c>
      <c r="E26" s="49">
        <v>0</v>
      </c>
      <c r="F26" s="49">
        <v>0</v>
      </c>
      <c r="G26" s="49">
        <v>0</v>
      </c>
      <c r="H26" s="49">
        <v>0</v>
      </c>
      <c r="I26" s="61">
        <f t="shared" si="0"/>
        <v>5623092310</v>
      </c>
      <c r="J26" s="49">
        <v>0</v>
      </c>
      <c r="K26" s="49">
        <v>0</v>
      </c>
      <c r="L26" s="49">
        <v>0</v>
      </c>
      <c r="M26" s="49">
        <v>0</v>
      </c>
      <c r="N26" s="49">
        <v>0</v>
      </c>
      <c r="O26" s="49">
        <v>0</v>
      </c>
      <c r="P26" s="69">
        <f t="shared" si="1"/>
        <v>0</v>
      </c>
    </row>
    <row r="27" spans="1:16" ht="15.75" x14ac:dyDescent="0.3">
      <c r="A27" s="13" t="s">
        <v>228</v>
      </c>
      <c r="B27" s="14"/>
      <c r="C27" s="14"/>
      <c r="D27" s="14"/>
      <c r="E27" s="14"/>
      <c r="F27" s="14"/>
      <c r="G27" s="14"/>
      <c r="H27" s="14"/>
      <c r="I27" s="61">
        <f t="shared" si="0"/>
        <v>0</v>
      </c>
      <c r="J27" s="14"/>
      <c r="K27" s="14"/>
      <c r="L27" s="14"/>
      <c r="M27" s="14"/>
      <c r="N27" s="14"/>
      <c r="O27" s="14"/>
      <c r="P27" s="61">
        <f t="shared" si="1"/>
        <v>0</v>
      </c>
    </row>
    <row r="28" spans="1:16" ht="15.75" x14ac:dyDescent="0.3">
      <c r="A28" s="25"/>
      <c r="B28" s="25"/>
      <c r="C28" s="25"/>
      <c r="D28" s="25"/>
      <c r="E28" s="25"/>
      <c r="F28" s="25"/>
      <c r="G28" s="25"/>
      <c r="H28" s="25"/>
      <c r="I28" s="60">
        <f t="shared" si="0"/>
        <v>0</v>
      </c>
      <c r="J28" s="25"/>
      <c r="K28" s="25"/>
      <c r="L28" s="25"/>
      <c r="M28" s="25"/>
      <c r="N28" s="25"/>
      <c r="O28" s="25"/>
      <c r="P28" s="60"/>
    </row>
    <row r="29" spans="1:16" s="74" customFormat="1" ht="16.5" thickBot="1" x14ac:dyDescent="0.35">
      <c r="A29" s="72" t="s">
        <v>229</v>
      </c>
      <c r="B29" s="73">
        <f t="shared" ref="B29:O29" si="2">SUM(B5:B28)</f>
        <v>0</v>
      </c>
      <c r="C29" s="73">
        <f t="shared" si="2"/>
        <v>-994584521</v>
      </c>
      <c r="D29" s="73">
        <f t="shared" si="2"/>
        <v>1185599316523</v>
      </c>
      <c r="E29" s="73">
        <f t="shared" si="2"/>
        <v>12241212906</v>
      </c>
      <c r="F29" s="73">
        <f t="shared" si="2"/>
        <v>0</v>
      </c>
      <c r="G29" s="73">
        <f t="shared" si="2"/>
        <v>-53737672</v>
      </c>
      <c r="H29" s="73">
        <f t="shared" si="2"/>
        <v>0</v>
      </c>
      <c r="I29" s="73">
        <f>SUM(I5:I28)</f>
        <v>1196792207236</v>
      </c>
      <c r="J29" s="73">
        <f t="shared" si="2"/>
        <v>562771196</v>
      </c>
      <c r="K29" s="73">
        <f t="shared" si="2"/>
        <v>0</v>
      </c>
      <c r="L29" s="73">
        <f t="shared" si="2"/>
        <v>536461633580</v>
      </c>
      <c r="M29" s="73">
        <f t="shared" si="2"/>
        <v>0</v>
      </c>
      <c r="N29" s="73">
        <f t="shared" si="2"/>
        <v>17602463126</v>
      </c>
      <c r="O29" s="73">
        <f t="shared" si="2"/>
        <v>0</v>
      </c>
      <c r="P29" s="73">
        <f>SUM(P5:P28)</f>
        <v>554626867902</v>
      </c>
    </row>
    <row r="31" spans="1:16" x14ac:dyDescent="0.25">
      <c r="A31" s="17"/>
      <c r="B31" s="17"/>
      <c r="C31" s="17"/>
      <c r="D31" s="17"/>
      <c r="E31" s="17"/>
      <c r="F31" s="17"/>
      <c r="G31" s="17"/>
      <c r="H31" s="17"/>
      <c r="I31" s="62"/>
      <c r="J31" s="17"/>
      <c r="K31" s="17"/>
      <c r="L31" s="17"/>
      <c r="M31" s="17"/>
      <c r="N31" s="17"/>
      <c r="O31" s="17"/>
      <c r="P31" s="70"/>
    </row>
    <row r="32" spans="1:16" x14ac:dyDescent="0.25">
      <c r="A32" s="17" t="s">
        <v>230</v>
      </c>
      <c r="B32" s="17"/>
      <c r="C32" s="17"/>
      <c r="D32" s="17"/>
      <c r="E32" s="17"/>
      <c r="F32" s="17"/>
      <c r="G32" s="17"/>
      <c r="H32" s="17"/>
      <c r="I32" s="62"/>
      <c r="J32" s="17"/>
      <c r="K32" s="17"/>
      <c r="L32" s="17"/>
      <c r="M32" s="17"/>
      <c r="N32" s="17"/>
      <c r="O32" s="17"/>
      <c r="P32" s="70"/>
    </row>
    <row r="33" spans="1:16" x14ac:dyDescent="0.25">
      <c r="A33" s="26" t="s">
        <v>231</v>
      </c>
      <c r="B33" s="18"/>
      <c r="C33" s="18">
        <v>12324766</v>
      </c>
      <c r="D33" s="18">
        <v>375141531</v>
      </c>
      <c r="E33" s="18">
        <v>0</v>
      </c>
      <c r="F33" s="18">
        <v>0</v>
      </c>
      <c r="G33" s="18">
        <v>0</v>
      </c>
      <c r="H33" s="18">
        <v>-9429815</v>
      </c>
      <c r="I33" s="63">
        <f t="shared" ref="I33:I64" si="3">SUM(C33:H33)</f>
        <v>378036482</v>
      </c>
      <c r="J33" s="18">
        <v>0</v>
      </c>
      <c r="K33" s="18">
        <v>0</v>
      </c>
      <c r="L33" s="18">
        <v>0</v>
      </c>
      <c r="M33" s="18">
        <v>0</v>
      </c>
      <c r="N33" s="51">
        <v>1745924499</v>
      </c>
      <c r="O33" s="18">
        <v>0</v>
      </c>
      <c r="P33" s="63">
        <f>SUM(J33:O33)</f>
        <v>1745924499</v>
      </c>
    </row>
    <row r="34" spans="1:16" x14ac:dyDescent="0.25">
      <c r="A34" s="26" t="s">
        <v>232</v>
      </c>
      <c r="B34" s="18"/>
      <c r="C34" s="18">
        <v>1180598102</v>
      </c>
      <c r="D34" s="18">
        <v>472324176</v>
      </c>
      <c r="E34" s="18">
        <v>0</v>
      </c>
      <c r="F34" s="18">
        <v>0</v>
      </c>
      <c r="G34" s="18">
        <v>0</v>
      </c>
      <c r="H34" s="18">
        <v>2744317389</v>
      </c>
      <c r="I34" s="63">
        <f t="shared" si="3"/>
        <v>4397239667</v>
      </c>
      <c r="J34" s="18">
        <v>0</v>
      </c>
      <c r="K34" s="18">
        <v>0</v>
      </c>
      <c r="L34" s="18">
        <v>0</v>
      </c>
      <c r="M34" s="18">
        <v>0</v>
      </c>
      <c r="N34" s="18">
        <v>0</v>
      </c>
      <c r="O34" s="18">
        <v>0</v>
      </c>
      <c r="P34" s="63">
        <f t="shared" ref="P34:P99" si="4">SUM(J34:O34)</f>
        <v>0</v>
      </c>
    </row>
    <row r="35" spans="1:16" x14ac:dyDescent="0.25">
      <c r="A35" s="26" t="s">
        <v>233</v>
      </c>
      <c r="B35" s="18"/>
      <c r="C35" s="18">
        <v>26925619</v>
      </c>
      <c r="D35" s="18">
        <v>9219800</v>
      </c>
      <c r="E35" s="18">
        <v>0</v>
      </c>
      <c r="F35" s="18">
        <v>0</v>
      </c>
      <c r="G35" s="18">
        <v>-108000</v>
      </c>
      <c r="H35" s="18">
        <v>0</v>
      </c>
      <c r="I35" s="63">
        <f t="shared" si="3"/>
        <v>36037419</v>
      </c>
      <c r="J35" s="18">
        <v>0</v>
      </c>
      <c r="K35" s="18">
        <v>0</v>
      </c>
      <c r="L35" s="18">
        <v>0</v>
      </c>
      <c r="M35" s="18">
        <v>0</v>
      </c>
      <c r="N35" s="18">
        <v>0</v>
      </c>
      <c r="O35" s="18">
        <v>0</v>
      </c>
      <c r="P35" s="63">
        <f t="shared" si="4"/>
        <v>0</v>
      </c>
    </row>
    <row r="36" spans="1:16" x14ac:dyDescent="0.25">
      <c r="A36" s="26" t="s">
        <v>234</v>
      </c>
      <c r="B36" s="18"/>
      <c r="C36" s="18">
        <v>1031946317</v>
      </c>
      <c r="D36" s="18">
        <v>0</v>
      </c>
      <c r="E36" s="18">
        <v>0</v>
      </c>
      <c r="F36" s="18">
        <v>0</v>
      </c>
      <c r="G36" s="18">
        <v>0</v>
      </c>
      <c r="H36" s="18">
        <v>0</v>
      </c>
      <c r="I36" s="63">
        <f t="shared" si="3"/>
        <v>1031946317</v>
      </c>
      <c r="J36" s="18">
        <v>0</v>
      </c>
      <c r="K36" s="18">
        <v>0</v>
      </c>
      <c r="L36" s="18">
        <v>0</v>
      </c>
      <c r="M36" s="18">
        <v>0</v>
      </c>
      <c r="N36" s="18">
        <v>0</v>
      </c>
      <c r="O36" s="18">
        <v>0</v>
      </c>
      <c r="P36" s="63">
        <f t="shared" si="4"/>
        <v>0</v>
      </c>
    </row>
    <row r="37" spans="1:16" x14ac:dyDescent="0.25">
      <c r="A37" s="26" t="s">
        <v>235</v>
      </c>
      <c r="B37" s="18"/>
      <c r="C37" s="18">
        <v>0</v>
      </c>
      <c r="D37" s="18">
        <v>0</v>
      </c>
      <c r="E37" s="18">
        <v>0</v>
      </c>
      <c r="F37" s="18">
        <v>0</v>
      </c>
      <c r="G37" s="18">
        <v>0</v>
      </c>
      <c r="H37" s="18">
        <v>0</v>
      </c>
      <c r="I37" s="63">
        <f t="shared" si="3"/>
        <v>0</v>
      </c>
      <c r="J37" s="18">
        <v>0</v>
      </c>
      <c r="K37" s="18">
        <v>0</v>
      </c>
      <c r="L37" s="18">
        <v>0</v>
      </c>
      <c r="M37" s="18">
        <v>0</v>
      </c>
      <c r="N37" s="18">
        <v>0</v>
      </c>
      <c r="O37" s="18">
        <v>0</v>
      </c>
      <c r="P37" s="63">
        <f t="shared" si="4"/>
        <v>0</v>
      </c>
    </row>
    <row r="38" spans="1:16" x14ac:dyDescent="0.25">
      <c r="A38" s="26" t="s">
        <v>236</v>
      </c>
      <c r="B38" s="18"/>
      <c r="C38" s="18">
        <v>0</v>
      </c>
      <c r="D38" s="18">
        <v>2741547513</v>
      </c>
      <c r="E38" s="18">
        <v>0</v>
      </c>
      <c r="F38" s="18">
        <v>0</v>
      </c>
      <c r="G38" s="18">
        <v>0</v>
      </c>
      <c r="H38" s="18">
        <v>0</v>
      </c>
      <c r="I38" s="63">
        <f t="shared" si="3"/>
        <v>2741547513</v>
      </c>
      <c r="J38" s="18">
        <v>0</v>
      </c>
      <c r="K38" s="18">
        <v>0</v>
      </c>
      <c r="L38" s="18">
        <v>0</v>
      </c>
      <c r="M38" s="18">
        <v>0</v>
      </c>
      <c r="N38" s="18">
        <v>0</v>
      </c>
      <c r="O38" s="18">
        <v>0</v>
      </c>
      <c r="P38" s="63">
        <f t="shared" si="4"/>
        <v>0</v>
      </c>
    </row>
    <row r="39" spans="1:16" x14ac:dyDescent="0.25">
      <c r="A39" s="26" t="s">
        <v>237</v>
      </c>
      <c r="B39" s="18"/>
      <c r="C39" s="18">
        <v>152480975</v>
      </c>
      <c r="D39" s="18">
        <v>14200000</v>
      </c>
      <c r="E39" s="18">
        <v>0</v>
      </c>
      <c r="F39" s="18">
        <v>0</v>
      </c>
      <c r="G39" s="18">
        <f>-211958+85800</f>
        <v>-126158</v>
      </c>
      <c r="H39" s="18">
        <v>0</v>
      </c>
      <c r="I39" s="63">
        <f t="shared" si="3"/>
        <v>166554817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>
        <v>0</v>
      </c>
      <c r="P39" s="63">
        <f t="shared" si="4"/>
        <v>0</v>
      </c>
    </row>
    <row r="40" spans="1:16" x14ac:dyDescent="0.25">
      <c r="A40" s="26" t="s">
        <v>238</v>
      </c>
      <c r="B40" s="18"/>
      <c r="C40" s="18">
        <v>0</v>
      </c>
      <c r="D40" s="18">
        <v>0</v>
      </c>
      <c r="E40" s="18">
        <v>0</v>
      </c>
      <c r="F40" s="18">
        <v>0</v>
      </c>
      <c r="G40" s="18">
        <v>6657474</v>
      </c>
      <c r="H40" s="18">
        <v>0</v>
      </c>
      <c r="I40" s="63">
        <f t="shared" si="3"/>
        <v>6657474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  <c r="O40" s="18">
        <v>0</v>
      </c>
      <c r="P40" s="63">
        <f t="shared" si="4"/>
        <v>0</v>
      </c>
    </row>
    <row r="41" spans="1:16" x14ac:dyDescent="0.25">
      <c r="A41" s="26" t="s">
        <v>239</v>
      </c>
      <c r="B41" s="18"/>
      <c r="C41" s="18">
        <v>0</v>
      </c>
      <c r="D41" s="18">
        <v>527926031</v>
      </c>
      <c r="E41" s="18">
        <v>0</v>
      </c>
      <c r="F41" s="18">
        <v>0</v>
      </c>
      <c r="G41" s="18">
        <v>0</v>
      </c>
      <c r="H41" s="18">
        <v>0</v>
      </c>
      <c r="I41" s="63">
        <f t="shared" si="3"/>
        <v>527926031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63">
        <f t="shared" si="4"/>
        <v>0</v>
      </c>
    </row>
    <row r="42" spans="1:16" x14ac:dyDescent="0.25">
      <c r="A42" s="26" t="s">
        <v>240</v>
      </c>
      <c r="B42" s="18"/>
      <c r="C42" s="18"/>
      <c r="D42" s="18"/>
      <c r="E42" s="18"/>
      <c r="F42" s="18"/>
      <c r="G42" s="18"/>
      <c r="H42" s="18"/>
      <c r="I42" s="63">
        <f t="shared" si="3"/>
        <v>0</v>
      </c>
      <c r="J42" s="18"/>
      <c r="K42" s="18"/>
      <c r="L42" s="18"/>
      <c r="M42" s="18"/>
      <c r="N42" s="18"/>
      <c r="O42" s="18"/>
      <c r="P42" s="63">
        <f t="shared" si="4"/>
        <v>0</v>
      </c>
    </row>
    <row r="43" spans="1:16" x14ac:dyDescent="0.25">
      <c r="A43" s="26" t="s">
        <v>241</v>
      </c>
      <c r="B43" s="18"/>
      <c r="C43" s="18">
        <v>211227060421</v>
      </c>
      <c r="D43" s="51">
        <v>0</v>
      </c>
      <c r="E43" s="18">
        <v>10907797803</v>
      </c>
      <c r="F43" s="18">
        <v>0</v>
      </c>
      <c r="G43" s="18">
        <v>0</v>
      </c>
      <c r="H43" s="18">
        <v>0</v>
      </c>
      <c r="I43" s="63">
        <f t="shared" si="3"/>
        <v>222134858224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63">
        <f t="shared" si="4"/>
        <v>0</v>
      </c>
    </row>
    <row r="44" spans="1:16" x14ac:dyDescent="0.25">
      <c r="A44" s="26" t="s">
        <v>242</v>
      </c>
      <c r="B44" s="18"/>
      <c r="C44" s="18">
        <v>0</v>
      </c>
      <c r="D44" s="18">
        <v>0</v>
      </c>
      <c r="E44" s="18">
        <v>0</v>
      </c>
      <c r="F44" s="18">
        <v>0</v>
      </c>
      <c r="G44" s="18">
        <v>13405150</v>
      </c>
      <c r="H44" s="18">
        <v>0</v>
      </c>
      <c r="I44" s="63">
        <f t="shared" si="3"/>
        <v>13405150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63">
        <f t="shared" si="4"/>
        <v>0</v>
      </c>
    </row>
    <row r="45" spans="1:16" x14ac:dyDescent="0.25">
      <c r="A45" s="26" t="s">
        <v>243</v>
      </c>
      <c r="B45" s="18"/>
      <c r="C45" s="18">
        <v>1094351582</v>
      </c>
      <c r="D45" s="18">
        <v>0</v>
      </c>
      <c r="E45" s="18">
        <v>0</v>
      </c>
      <c r="F45" s="18">
        <v>0</v>
      </c>
      <c r="G45" s="18">
        <v>7877671</v>
      </c>
      <c r="H45" s="18">
        <v>0</v>
      </c>
      <c r="I45" s="63">
        <f t="shared" si="3"/>
        <v>1102229253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63">
        <f t="shared" si="4"/>
        <v>0</v>
      </c>
    </row>
    <row r="46" spans="1:16" x14ac:dyDescent="0.25">
      <c r="A46" s="26" t="s">
        <v>244</v>
      </c>
      <c r="B46" s="18"/>
      <c r="C46" s="18">
        <v>0</v>
      </c>
      <c r="D46" s="18">
        <v>137254602960</v>
      </c>
      <c r="E46" s="18">
        <v>0</v>
      </c>
      <c r="F46" s="18">
        <v>0</v>
      </c>
      <c r="G46" s="18">
        <v>0</v>
      </c>
      <c r="H46" s="18">
        <v>0</v>
      </c>
      <c r="I46" s="63">
        <f t="shared" si="3"/>
        <v>137254602960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63">
        <f t="shared" si="4"/>
        <v>0</v>
      </c>
    </row>
    <row r="47" spans="1:16" x14ac:dyDescent="0.25">
      <c r="A47" s="26" t="s">
        <v>245</v>
      </c>
      <c r="B47" s="18"/>
      <c r="C47" s="18">
        <v>74352799</v>
      </c>
      <c r="D47" s="18">
        <v>0</v>
      </c>
      <c r="E47" s="18">
        <v>0</v>
      </c>
      <c r="F47" s="18">
        <v>0</v>
      </c>
      <c r="G47" s="18">
        <v>441047</v>
      </c>
      <c r="H47" s="18">
        <v>0</v>
      </c>
      <c r="I47" s="63">
        <f t="shared" si="3"/>
        <v>74793846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63">
        <f t="shared" si="4"/>
        <v>0</v>
      </c>
    </row>
    <row r="48" spans="1:16" x14ac:dyDescent="0.25">
      <c r="A48" s="26" t="s">
        <v>246</v>
      </c>
      <c r="B48" s="18"/>
      <c r="C48" s="18">
        <v>6926732</v>
      </c>
      <c r="D48" s="51">
        <v>206893921</v>
      </c>
      <c r="E48" s="18">
        <v>0</v>
      </c>
      <c r="F48" s="18">
        <v>0</v>
      </c>
      <c r="G48" s="18">
        <v>-409560</v>
      </c>
      <c r="H48" s="18">
        <v>0</v>
      </c>
      <c r="I48" s="63">
        <f t="shared" si="3"/>
        <v>213411093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63">
        <f t="shared" si="4"/>
        <v>0</v>
      </c>
    </row>
    <row r="49" spans="1:16" x14ac:dyDescent="0.25">
      <c r="A49" s="26" t="s">
        <v>247</v>
      </c>
      <c r="B49" s="18"/>
      <c r="C49" s="18">
        <v>170827029</v>
      </c>
      <c r="D49" s="18">
        <v>868413832</v>
      </c>
      <c r="E49" s="18">
        <v>0</v>
      </c>
      <c r="F49" s="18">
        <v>0</v>
      </c>
      <c r="G49" s="18">
        <v>0</v>
      </c>
      <c r="H49" s="18">
        <v>0</v>
      </c>
      <c r="I49" s="63">
        <f t="shared" si="3"/>
        <v>1039240861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63">
        <f t="shared" si="4"/>
        <v>0</v>
      </c>
    </row>
    <row r="50" spans="1:16" x14ac:dyDescent="0.25">
      <c r="A50" s="26" t="s">
        <v>248</v>
      </c>
      <c r="B50" s="18"/>
      <c r="C50" s="18">
        <v>252000</v>
      </c>
      <c r="D50" s="18">
        <v>6133248212</v>
      </c>
      <c r="E50" s="18">
        <v>0</v>
      </c>
      <c r="F50" s="18">
        <v>0</v>
      </c>
      <c r="G50" s="18">
        <v>0</v>
      </c>
      <c r="H50" s="18">
        <v>-360000</v>
      </c>
      <c r="I50" s="63">
        <f t="shared" si="3"/>
        <v>6133140212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63">
        <f t="shared" si="4"/>
        <v>0</v>
      </c>
    </row>
    <row r="51" spans="1:16" x14ac:dyDescent="0.25">
      <c r="A51" s="26" t="s">
        <v>249</v>
      </c>
      <c r="B51" s="18"/>
      <c r="C51" s="18">
        <v>35764951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63">
        <f t="shared" si="3"/>
        <v>35764951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63"/>
    </row>
    <row r="52" spans="1:16" x14ac:dyDescent="0.25">
      <c r="A52" s="26" t="s">
        <v>250</v>
      </c>
      <c r="B52" s="18"/>
      <c r="C52" s="51">
        <v>133759665</v>
      </c>
      <c r="D52" s="18">
        <v>13402628594</v>
      </c>
      <c r="E52" s="18">
        <v>0</v>
      </c>
      <c r="F52" s="18">
        <v>0</v>
      </c>
      <c r="G52" s="18">
        <v>0</v>
      </c>
      <c r="H52" s="18">
        <v>0</v>
      </c>
      <c r="I52" s="63">
        <f t="shared" si="3"/>
        <v>13536388259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63">
        <f t="shared" si="4"/>
        <v>0</v>
      </c>
    </row>
    <row r="53" spans="1:16" x14ac:dyDescent="0.25">
      <c r="A53" s="27" t="s">
        <v>251</v>
      </c>
      <c r="B53" s="52"/>
      <c r="C53" s="52">
        <v>61017</v>
      </c>
      <c r="D53" s="52">
        <v>0</v>
      </c>
      <c r="E53" s="52">
        <v>0</v>
      </c>
      <c r="F53" s="52">
        <v>0</v>
      </c>
      <c r="G53" s="52">
        <v>0</v>
      </c>
      <c r="H53" s="52">
        <v>0</v>
      </c>
      <c r="I53" s="63">
        <f t="shared" si="3"/>
        <v>61017</v>
      </c>
      <c r="J53" s="52"/>
      <c r="K53" s="52"/>
      <c r="L53" s="52"/>
      <c r="M53" s="52"/>
      <c r="N53" s="52"/>
      <c r="O53" s="52"/>
      <c r="P53" s="71">
        <f t="shared" si="4"/>
        <v>0</v>
      </c>
    </row>
    <row r="54" spans="1:16" x14ac:dyDescent="0.25">
      <c r="A54" s="26" t="s">
        <v>252</v>
      </c>
      <c r="B54" s="18"/>
      <c r="C54" s="18">
        <v>879281200</v>
      </c>
      <c r="D54" s="51">
        <v>0</v>
      </c>
      <c r="E54" s="18">
        <v>0</v>
      </c>
      <c r="F54" s="18">
        <v>0</v>
      </c>
      <c r="G54" s="18">
        <v>0</v>
      </c>
      <c r="H54" s="18">
        <v>0</v>
      </c>
      <c r="I54" s="63">
        <f t="shared" si="3"/>
        <v>879281200</v>
      </c>
      <c r="J54" s="18">
        <v>0</v>
      </c>
      <c r="K54" s="18">
        <v>0</v>
      </c>
      <c r="L54" s="18">
        <v>0</v>
      </c>
      <c r="M54" s="18">
        <v>0</v>
      </c>
      <c r="N54" s="51">
        <v>0</v>
      </c>
      <c r="O54" s="18">
        <v>0</v>
      </c>
      <c r="P54" s="63">
        <f t="shared" si="4"/>
        <v>0</v>
      </c>
    </row>
    <row r="55" spans="1:16" x14ac:dyDescent="0.25">
      <c r="A55" s="26" t="s">
        <v>253</v>
      </c>
      <c r="B55" s="18"/>
      <c r="C55" s="18">
        <v>30514027</v>
      </c>
      <c r="D55" s="18">
        <v>0</v>
      </c>
      <c r="E55" s="18">
        <v>0</v>
      </c>
      <c r="F55" s="18">
        <v>0</v>
      </c>
      <c r="G55" s="18">
        <v>0</v>
      </c>
      <c r="H55" s="18">
        <v>0</v>
      </c>
      <c r="I55" s="63">
        <f t="shared" si="3"/>
        <v>30514027</v>
      </c>
      <c r="J55" s="18">
        <v>0</v>
      </c>
      <c r="K55" s="18">
        <v>0</v>
      </c>
      <c r="L55" s="18">
        <v>0</v>
      </c>
      <c r="M55" s="18">
        <v>0</v>
      </c>
      <c r="N55" s="18">
        <v>0</v>
      </c>
      <c r="O55" s="18">
        <v>0</v>
      </c>
      <c r="P55" s="63">
        <f t="shared" si="4"/>
        <v>0</v>
      </c>
    </row>
    <row r="56" spans="1:16" x14ac:dyDescent="0.25">
      <c r="A56" s="26" t="s">
        <v>254</v>
      </c>
      <c r="B56" s="18"/>
      <c r="C56" s="18">
        <v>200430958</v>
      </c>
      <c r="D56" s="18">
        <v>0</v>
      </c>
      <c r="E56" s="18">
        <v>0</v>
      </c>
      <c r="F56" s="18">
        <v>0</v>
      </c>
      <c r="G56" s="18">
        <v>0</v>
      </c>
      <c r="H56" s="18">
        <v>0</v>
      </c>
      <c r="I56" s="63">
        <f t="shared" si="3"/>
        <v>200430958</v>
      </c>
      <c r="J56" s="18">
        <v>0</v>
      </c>
      <c r="K56" s="18">
        <v>0</v>
      </c>
      <c r="L56" s="18">
        <v>0</v>
      </c>
      <c r="M56" s="18">
        <v>0</v>
      </c>
      <c r="N56" s="18">
        <v>0</v>
      </c>
      <c r="O56" s="18">
        <v>0</v>
      </c>
      <c r="P56" s="63">
        <f t="shared" si="4"/>
        <v>0</v>
      </c>
    </row>
    <row r="57" spans="1:16" x14ac:dyDescent="0.25">
      <c r="A57" s="26" t="s">
        <v>255</v>
      </c>
      <c r="B57" s="18"/>
      <c r="C57" s="18"/>
      <c r="D57" s="18"/>
      <c r="E57" s="18"/>
      <c r="F57" s="18"/>
      <c r="G57" s="18"/>
      <c r="H57" s="18"/>
      <c r="I57" s="63">
        <f t="shared" si="3"/>
        <v>0</v>
      </c>
      <c r="J57" s="18"/>
      <c r="K57" s="18"/>
      <c r="L57" s="18"/>
      <c r="M57" s="18"/>
      <c r="N57" s="18"/>
      <c r="O57" s="18"/>
      <c r="P57" s="63"/>
    </row>
    <row r="58" spans="1:16" x14ac:dyDescent="0.25">
      <c r="A58" s="26" t="s">
        <v>256</v>
      </c>
      <c r="B58" s="18"/>
      <c r="C58" s="18">
        <v>0</v>
      </c>
      <c r="D58" s="18">
        <v>0</v>
      </c>
      <c r="E58" s="18">
        <v>0</v>
      </c>
      <c r="F58" s="18">
        <v>0</v>
      </c>
      <c r="G58" s="18">
        <v>0</v>
      </c>
      <c r="H58" s="18">
        <v>0</v>
      </c>
      <c r="I58" s="63">
        <f t="shared" si="3"/>
        <v>0</v>
      </c>
      <c r="J58" s="18">
        <v>0</v>
      </c>
      <c r="K58" s="18">
        <v>0</v>
      </c>
      <c r="L58" s="18">
        <v>0</v>
      </c>
      <c r="M58" s="18">
        <v>0</v>
      </c>
      <c r="N58" s="18">
        <v>0</v>
      </c>
      <c r="O58" s="18">
        <v>0</v>
      </c>
      <c r="P58" s="63">
        <f t="shared" si="4"/>
        <v>0</v>
      </c>
    </row>
    <row r="59" spans="1:16" x14ac:dyDescent="0.25">
      <c r="A59" s="26" t="s">
        <v>257</v>
      </c>
      <c r="B59" s="18"/>
      <c r="C59" s="18">
        <v>0</v>
      </c>
      <c r="D59" s="18">
        <v>0</v>
      </c>
      <c r="E59" s="18">
        <v>0</v>
      </c>
      <c r="F59" s="18">
        <v>0</v>
      </c>
      <c r="G59" s="18">
        <v>0</v>
      </c>
      <c r="H59" s="18">
        <v>0</v>
      </c>
      <c r="I59" s="63">
        <f t="shared" si="3"/>
        <v>0</v>
      </c>
      <c r="J59" s="18">
        <v>496735002</v>
      </c>
      <c r="K59" s="18">
        <v>0</v>
      </c>
      <c r="L59" s="18">
        <v>0</v>
      </c>
      <c r="M59" s="18">
        <v>0</v>
      </c>
      <c r="N59" s="18">
        <v>0</v>
      </c>
      <c r="O59" s="18">
        <v>0</v>
      </c>
      <c r="P59" s="63">
        <f t="shared" si="4"/>
        <v>496735002</v>
      </c>
    </row>
    <row r="60" spans="1:16" x14ac:dyDescent="0.25">
      <c r="A60" s="26" t="s">
        <v>258</v>
      </c>
      <c r="B60" s="18"/>
      <c r="C60" s="18">
        <v>3664525</v>
      </c>
      <c r="D60" s="18">
        <v>0</v>
      </c>
      <c r="E60" s="18">
        <v>0</v>
      </c>
      <c r="F60" s="18">
        <v>0</v>
      </c>
      <c r="G60" s="18">
        <v>0</v>
      </c>
      <c r="H60" s="18">
        <v>0</v>
      </c>
      <c r="I60" s="63">
        <f t="shared" si="3"/>
        <v>3664525</v>
      </c>
      <c r="J60" s="18">
        <v>0</v>
      </c>
      <c r="K60" s="18">
        <v>0</v>
      </c>
      <c r="L60" s="18">
        <v>0</v>
      </c>
      <c r="M60" s="18">
        <v>0</v>
      </c>
      <c r="N60" s="18">
        <v>0</v>
      </c>
      <c r="O60" s="18">
        <v>0</v>
      </c>
      <c r="P60" s="63">
        <f t="shared" si="4"/>
        <v>0</v>
      </c>
    </row>
    <row r="61" spans="1:16" x14ac:dyDescent="0.25">
      <c r="A61" s="26" t="s">
        <v>259</v>
      </c>
      <c r="B61" s="18"/>
      <c r="C61" s="18">
        <v>0</v>
      </c>
      <c r="D61" s="18">
        <v>0</v>
      </c>
      <c r="E61" s="18">
        <v>0</v>
      </c>
      <c r="F61" s="18">
        <v>0</v>
      </c>
      <c r="G61" s="18">
        <v>0</v>
      </c>
      <c r="H61" s="18">
        <v>0</v>
      </c>
      <c r="I61" s="63">
        <f t="shared" si="3"/>
        <v>0</v>
      </c>
      <c r="J61" s="18">
        <v>0</v>
      </c>
      <c r="K61" s="18">
        <v>0</v>
      </c>
      <c r="L61" s="18">
        <v>0</v>
      </c>
      <c r="M61" s="18">
        <v>0</v>
      </c>
      <c r="N61" s="18">
        <v>0</v>
      </c>
      <c r="O61" s="18">
        <v>0</v>
      </c>
      <c r="P61" s="63">
        <f t="shared" si="4"/>
        <v>0</v>
      </c>
    </row>
    <row r="62" spans="1:16" x14ac:dyDescent="0.25">
      <c r="A62" s="26" t="s">
        <v>260</v>
      </c>
      <c r="B62" s="18"/>
      <c r="C62" s="18">
        <v>9593107</v>
      </c>
      <c r="D62" s="18">
        <v>0</v>
      </c>
      <c r="E62" s="18">
        <v>0</v>
      </c>
      <c r="F62" s="18">
        <v>0</v>
      </c>
      <c r="G62" s="18">
        <v>0</v>
      </c>
      <c r="H62" s="18">
        <v>0</v>
      </c>
      <c r="I62" s="63">
        <f t="shared" si="3"/>
        <v>9593107</v>
      </c>
      <c r="J62" s="18">
        <v>0</v>
      </c>
      <c r="K62" s="18">
        <v>0</v>
      </c>
      <c r="L62" s="18">
        <v>0</v>
      </c>
      <c r="M62" s="18">
        <v>0</v>
      </c>
      <c r="N62" s="18">
        <v>0</v>
      </c>
      <c r="O62" s="18">
        <v>0</v>
      </c>
      <c r="P62" s="63">
        <f t="shared" si="4"/>
        <v>0</v>
      </c>
    </row>
    <row r="63" spans="1:16" x14ac:dyDescent="0.25">
      <c r="A63" s="26" t="s">
        <v>261</v>
      </c>
      <c r="B63" s="18"/>
      <c r="C63" s="18">
        <v>269798696</v>
      </c>
      <c r="D63" s="51">
        <v>0</v>
      </c>
      <c r="E63" s="18">
        <v>0</v>
      </c>
      <c r="F63" s="18">
        <v>0</v>
      </c>
      <c r="G63" s="18">
        <v>0</v>
      </c>
      <c r="H63" s="18">
        <v>0</v>
      </c>
      <c r="I63" s="63">
        <f t="shared" si="3"/>
        <v>269798696</v>
      </c>
      <c r="J63" s="18">
        <v>0</v>
      </c>
      <c r="K63" s="18">
        <v>0</v>
      </c>
      <c r="L63" s="18">
        <v>0</v>
      </c>
      <c r="M63" s="18">
        <v>0</v>
      </c>
      <c r="N63" s="18">
        <v>0</v>
      </c>
      <c r="O63" s="18">
        <v>0</v>
      </c>
      <c r="P63" s="63">
        <f t="shared" si="4"/>
        <v>0</v>
      </c>
    </row>
    <row r="64" spans="1:16" x14ac:dyDescent="0.25">
      <c r="A64" s="26" t="s">
        <v>262</v>
      </c>
      <c r="B64" s="18"/>
      <c r="C64" s="18">
        <v>20614384</v>
      </c>
      <c r="D64" s="18">
        <v>0</v>
      </c>
      <c r="E64" s="18">
        <v>0</v>
      </c>
      <c r="F64" s="18">
        <v>0</v>
      </c>
      <c r="G64" s="18">
        <v>0</v>
      </c>
      <c r="H64" s="18">
        <v>0</v>
      </c>
      <c r="I64" s="63">
        <f t="shared" si="3"/>
        <v>20614384</v>
      </c>
      <c r="J64" s="18">
        <v>0</v>
      </c>
      <c r="K64" s="18">
        <v>0</v>
      </c>
      <c r="L64" s="18">
        <v>0</v>
      </c>
      <c r="M64" s="18">
        <v>0</v>
      </c>
      <c r="N64" s="18">
        <v>0</v>
      </c>
      <c r="O64" s="18">
        <v>0</v>
      </c>
      <c r="P64" s="63">
        <f t="shared" si="4"/>
        <v>0</v>
      </c>
    </row>
    <row r="65" spans="1:16" x14ac:dyDescent="0.25">
      <c r="A65" s="26" t="s">
        <v>263</v>
      </c>
      <c r="B65" s="18"/>
      <c r="C65" s="18">
        <v>18771659</v>
      </c>
      <c r="D65" s="51">
        <v>25895854392</v>
      </c>
      <c r="E65" s="18">
        <v>0</v>
      </c>
      <c r="F65" s="18">
        <v>0</v>
      </c>
      <c r="G65" s="18">
        <v>0</v>
      </c>
      <c r="H65" s="18">
        <v>0</v>
      </c>
      <c r="I65" s="63">
        <f t="shared" ref="I65:I96" si="5">SUM(C65:H65)</f>
        <v>25914626051</v>
      </c>
      <c r="J65" s="18">
        <v>0</v>
      </c>
      <c r="K65" s="18">
        <v>0</v>
      </c>
      <c r="L65" s="18">
        <v>0</v>
      </c>
      <c r="M65" s="18">
        <v>0</v>
      </c>
      <c r="N65" s="18">
        <v>0</v>
      </c>
      <c r="O65" s="18">
        <v>0</v>
      </c>
      <c r="P65" s="63">
        <f t="shared" si="4"/>
        <v>0</v>
      </c>
    </row>
    <row r="66" spans="1:16" x14ac:dyDescent="0.25">
      <c r="A66" s="26" t="s">
        <v>264</v>
      </c>
      <c r="B66" s="18"/>
      <c r="C66" s="18">
        <v>83918875</v>
      </c>
      <c r="D66" s="51">
        <v>0</v>
      </c>
      <c r="E66" s="18">
        <v>0</v>
      </c>
      <c r="F66" s="18">
        <v>0</v>
      </c>
      <c r="G66" s="18">
        <v>-2478129</v>
      </c>
      <c r="H66" s="18">
        <v>42870474072</v>
      </c>
      <c r="I66" s="63">
        <f t="shared" si="5"/>
        <v>42951914818</v>
      </c>
      <c r="J66" s="18">
        <v>0</v>
      </c>
      <c r="K66" s="18">
        <v>0</v>
      </c>
      <c r="L66" s="18">
        <v>0</v>
      </c>
      <c r="M66" s="18">
        <v>0</v>
      </c>
      <c r="N66" s="18">
        <v>0</v>
      </c>
      <c r="O66" s="18">
        <v>0</v>
      </c>
      <c r="P66" s="63">
        <f t="shared" si="4"/>
        <v>0</v>
      </c>
    </row>
    <row r="67" spans="1:16" x14ac:dyDescent="0.25">
      <c r="A67" s="26" t="s">
        <v>265</v>
      </c>
      <c r="B67" s="18"/>
      <c r="C67" s="18">
        <v>41106114</v>
      </c>
      <c r="D67" s="18">
        <v>0</v>
      </c>
      <c r="E67" s="18">
        <v>0</v>
      </c>
      <c r="F67" s="18">
        <v>0</v>
      </c>
      <c r="G67" s="18">
        <v>0</v>
      </c>
      <c r="H67" s="18">
        <v>-191160</v>
      </c>
      <c r="I67" s="63">
        <f t="shared" si="5"/>
        <v>40914954</v>
      </c>
      <c r="J67" s="18">
        <v>0</v>
      </c>
      <c r="K67" s="18">
        <v>0</v>
      </c>
      <c r="L67" s="18">
        <v>0</v>
      </c>
      <c r="M67" s="18">
        <v>0</v>
      </c>
      <c r="N67" s="18">
        <v>0</v>
      </c>
      <c r="O67" s="18">
        <v>0</v>
      </c>
      <c r="P67" s="63">
        <f t="shared" si="4"/>
        <v>0</v>
      </c>
    </row>
    <row r="68" spans="1:16" x14ac:dyDescent="0.25">
      <c r="A68" s="26" t="s">
        <v>266</v>
      </c>
      <c r="B68" s="18"/>
      <c r="C68" s="18">
        <v>1499636</v>
      </c>
      <c r="D68" s="18">
        <v>0</v>
      </c>
      <c r="E68" s="18">
        <v>0</v>
      </c>
      <c r="F68" s="18">
        <v>0</v>
      </c>
      <c r="G68" s="18">
        <v>0</v>
      </c>
      <c r="H68" s="18">
        <v>0</v>
      </c>
      <c r="I68" s="63">
        <f t="shared" si="5"/>
        <v>1499636</v>
      </c>
      <c r="J68" s="18">
        <v>0</v>
      </c>
      <c r="K68" s="18">
        <v>0</v>
      </c>
      <c r="L68" s="18">
        <v>0</v>
      </c>
      <c r="M68" s="18">
        <v>0</v>
      </c>
      <c r="N68" s="18">
        <v>0</v>
      </c>
      <c r="O68" s="18">
        <v>0</v>
      </c>
      <c r="P68" s="63">
        <f t="shared" si="4"/>
        <v>0</v>
      </c>
    </row>
    <row r="69" spans="1:16" x14ac:dyDescent="0.25">
      <c r="A69" s="26" t="s">
        <v>267</v>
      </c>
      <c r="B69" s="18"/>
      <c r="C69" s="18">
        <v>0</v>
      </c>
      <c r="D69" s="18">
        <v>0</v>
      </c>
      <c r="E69" s="18">
        <v>0</v>
      </c>
      <c r="F69" s="18">
        <v>0</v>
      </c>
      <c r="G69" s="18">
        <v>0</v>
      </c>
      <c r="H69" s="18">
        <v>0</v>
      </c>
      <c r="I69" s="63">
        <f t="shared" si="5"/>
        <v>0</v>
      </c>
      <c r="J69" s="18">
        <v>0</v>
      </c>
      <c r="K69" s="18">
        <v>0</v>
      </c>
      <c r="L69" s="18">
        <v>0</v>
      </c>
      <c r="M69" s="18">
        <v>0</v>
      </c>
      <c r="N69" s="18">
        <v>0</v>
      </c>
      <c r="O69" s="18">
        <v>0</v>
      </c>
      <c r="P69" s="63">
        <f t="shared" si="4"/>
        <v>0</v>
      </c>
    </row>
    <row r="70" spans="1:16" x14ac:dyDescent="0.25">
      <c r="A70" s="26" t="s">
        <v>268</v>
      </c>
      <c r="B70" s="18"/>
      <c r="C70" s="18">
        <v>25326646</v>
      </c>
      <c r="D70" s="18">
        <v>0</v>
      </c>
      <c r="E70" s="18">
        <v>0</v>
      </c>
      <c r="F70" s="18">
        <v>0</v>
      </c>
      <c r="G70" s="18">
        <v>0</v>
      </c>
      <c r="H70" s="18">
        <v>0</v>
      </c>
      <c r="I70" s="63">
        <f t="shared" si="5"/>
        <v>25326646</v>
      </c>
      <c r="J70" s="18">
        <v>0</v>
      </c>
      <c r="K70" s="18">
        <v>0</v>
      </c>
      <c r="L70" s="18">
        <v>0</v>
      </c>
      <c r="M70" s="18">
        <v>0</v>
      </c>
      <c r="N70" s="18">
        <v>0</v>
      </c>
      <c r="O70" s="18">
        <v>0</v>
      </c>
      <c r="P70" s="63">
        <f t="shared" si="4"/>
        <v>0</v>
      </c>
    </row>
    <row r="71" spans="1:16" x14ac:dyDescent="0.25">
      <c r="A71" s="26" t="s">
        <v>269</v>
      </c>
      <c r="B71" s="18"/>
      <c r="C71" s="51">
        <v>54178032</v>
      </c>
      <c r="D71" s="18">
        <v>0</v>
      </c>
      <c r="E71" s="18">
        <v>0</v>
      </c>
      <c r="F71" s="18">
        <v>0</v>
      </c>
      <c r="G71" s="18">
        <v>-788790</v>
      </c>
      <c r="H71" s="18">
        <v>0</v>
      </c>
      <c r="I71" s="63">
        <f t="shared" si="5"/>
        <v>53389242</v>
      </c>
      <c r="J71" s="18">
        <v>0</v>
      </c>
      <c r="K71" s="18">
        <v>0</v>
      </c>
      <c r="L71" s="18">
        <v>0</v>
      </c>
      <c r="M71" s="18">
        <v>0</v>
      </c>
      <c r="N71" s="18">
        <v>0</v>
      </c>
      <c r="O71" s="18">
        <v>0</v>
      </c>
      <c r="P71" s="63">
        <f t="shared" si="4"/>
        <v>0</v>
      </c>
    </row>
    <row r="72" spans="1:16" x14ac:dyDescent="0.25">
      <c r="A72" s="26" t="s">
        <v>270</v>
      </c>
      <c r="B72" s="18"/>
      <c r="C72" s="18"/>
      <c r="D72" s="18"/>
      <c r="E72" s="18"/>
      <c r="F72" s="18"/>
      <c r="G72" s="18"/>
      <c r="H72" s="18"/>
      <c r="I72" s="63">
        <f t="shared" si="5"/>
        <v>0</v>
      </c>
      <c r="J72" s="18"/>
      <c r="K72" s="18"/>
      <c r="L72" s="18"/>
      <c r="M72" s="18"/>
      <c r="N72" s="18"/>
      <c r="O72" s="18"/>
      <c r="P72" s="63">
        <f t="shared" si="4"/>
        <v>0</v>
      </c>
    </row>
    <row r="73" spans="1:16" x14ac:dyDescent="0.25">
      <c r="A73" s="26" t="s">
        <v>271</v>
      </c>
      <c r="B73" s="18"/>
      <c r="C73" s="18">
        <v>44275612</v>
      </c>
      <c r="D73" s="51">
        <v>0</v>
      </c>
      <c r="E73" s="18">
        <v>0</v>
      </c>
      <c r="F73" s="18">
        <v>0</v>
      </c>
      <c r="G73" s="18">
        <v>0</v>
      </c>
      <c r="H73" s="18">
        <v>0</v>
      </c>
      <c r="I73" s="63">
        <f t="shared" si="5"/>
        <v>44275612</v>
      </c>
      <c r="J73" s="18">
        <v>0</v>
      </c>
      <c r="K73" s="18">
        <v>0</v>
      </c>
      <c r="L73" s="18">
        <v>0</v>
      </c>
      <c r="M73" s="18">
        <v>0</v>
      </c>
      <c r="N73" s="18">
        <v>0</v>
      </c>
      <c r="O73" s="18">
        <v>0</v>
      </c>
      <c r="P73" s="63">
        <f t="shared" si="4"/>
        <v>0</v>
      </c>
    </row>
    <row r="74" spans="1:16" x14ac:dyDescent="0.25">
      <c r="A74" s="26" t="s">
        <v>272</v>
      </c>
      <c r="B74" s="18"/>
      <c r="C74" s="18">
        <v>48078255</v>
      </c>
      <c r="D74" s="18">
        <v>0</v>
      </c>
      <c r="E74" s="18">
        <v>0</v>
      </c>
      <c r="F74" s="18">
        <v>0</v>
      </c>
      <c r="G74" s="18">
        <v>1359228</v>
      </c>
      <c r="H74" s="18">
        <v>0</v>
      </c>
      <c r="I74" s="63">
        <f t="shared" si="5"/>
        <v>49437483</v>
      </c>
      <c r="J74" s="18">
        <v>0</v>
      </c>
      <c r="K74" s="18">
        <v>0</v>
      </c>
      <c r="L74" s="18">
        <v>0</v>
      </c>
      <c r="M74" s="18">
        <v>0</v>
      </c>
      <c r="N74" s="18">
        <v>0</v>
      </c>
      <c r="O74" s="18">
        <v>0</v>
      </c>
      <c r="P74" s="63">
        <f t="shared" si="4"/>
        <v>0</v>
      </c>
    </row>
    <row r="75" spans="1:16" x14ac:dyDescent="0.25">
      <c r="A75" s="26" t="s">
        <v>273</v>
      </c>
      <c r="B75" s="18"/>
      <c r="C75" s="18">
        <v>521300</v>
      </c>
      <c r="D75" s="18">
        <v>0</v>
      </c>
      <c r="E75" s="18">
        <v>0</v>
      </c>
      <c r="F75" s="18">
        <v>0</v>
      </c>
      <c r="G75" s="18">
        <v>0</v>
      </c>
      <c r="H75" s="18">
        <v>0</v>
      </c>
      <c r="I75" s="63">
        <f t="shared" si="5"/>
        <v>521300</v>
      </c>
      <c r="J75" s="18"/>
      <c r="K75" s="18"/>
      <c r="L75" s="18"/>
      <c r="M75" s="18"/>
      <c r="N75" s="18"/>
      <c r="O75" s="18"/>
      <c r="P75" s="63">
        <f t="shared" si="4"/>
        <v>0</v>
      </c>
    </row>
    <row r="76" spans="1:16" x14ac:dyDescent="0.25">
      <c r="A76" s="26" t="s">
        <v>274</v>
      </c>
      <c r="B76" s="18"/>
      <c r="C76" s="18">
        <v>150537628</v>
      </c>
      <c r="D76" s="18">
        <v>0</v>
      </c>
      <c r="E76" s="18">
        <v>7162227073</v>
      </c>
      <c r="F76" s="18">
        <v>0</v>
      </c>
      <c r="G76" s="18">
        <v>0</v>
      </c>
      <c r="H76" s="18">
        <v>0</v>
      </c>
      <c r="I76" s="63">
        <f t="shared" si="5"/>
        <v>7312764701</v>
      </c>
      <c r="J76" s="18">
        <v>0</v>
      </c>
      <c r="K76" s="18">
        <v>0</v>
      </c>
      <c r="L76" s="18">
        <v>0</v>
      </c>
      <c r="M76" s="18">
        <v>0</v>
      </c>
      <c r="N76" s="18">
        <v>0</v>
      </c>
      <c r="O76" s="18">
        <v>0</v>
      </c>
      <c r="P76" s="63">
        <f t="shared" si="4"/>
        <v>0</v>
      </c>
    </row>
    <row r="77" spans="1:16" x14ac:dyDescent="0.25">
      <c r="A77" s="26" t="s">
        <v>275</v>
      </c>
      <c r="B77" s="18"/>
      <c r="C77" s="18">
        <v>47075960</v>
      </c>
      <c r="D77" s="18">
        <v>0</v>
      </c>
      <c r="E77" s="18">
        <v>0</v>
      </c>
      <c r="F77" s="18">
        <v>0</v>
      </c>
      <c r="G77" s="18">
        <v>0</v>
      </c>
      <c r="H77" s="18">
        <v>0</v>
      </c>
      <c r="I77" s="63">
        <f t="shared" si="5"/>
        <v>47075960</v>
      </c>
      <c r="J77" s="18">
        <v>0</v>
      </c>
      <c r="K77" s="18">
        <v>0</v>
      </c>
      <c r="L77" s="18">
        <v>0</v>
      </c>
      <c r="M77" s="18">
        <v>0</v>
      </c>
      <c r="N77" s="18">
        <v>0</v>
      </c>
      <c r="O77" s="18">
        <v>0</v>
      </c>
      <c r="P77" s="63">
        <f t="shared" si="4"/>
        <v>0</v>
      </c>
    </row>
    <row r="78" spans="1:16" x14ac:dyDescent="0.25">
      <c r="A78" s="26" t="s">
        <v>276</v>
      </c>
      <c r="B78" s="18"/>
      <c r="C78" s="18">
        <v>0</v>
      </c>
      <c r="D78" s="18">
        <v>11547116693</v>
      </c>
      <c r="E78" s="18">
        <v>8411249555</v>
      </c>
      <c r="F78" s="18">
        <v>0</v>
      </c>
      <c r="G78" s="18">
        <v>0</v>
      </c>
      <c r="H78" s="18">
        <v>0</v>
      </c>
      <c r="I78" s="63">
        <f t="shared" si="5"/>
        <v>19958366248</v>
      </c>
      <c r="J78" s="18">
        <v>0</v>
      </c>
      <c r="K78" s="18">
        <v>0</v>
      </c>
      <c r="L78" s="18">
        <v>0</v>
      </c>
      <c r="M78" s="18">
        <v>0</v>
      </c>
      <c r="N78" s="18">
        <v>0</v>
      </c>
      <c r="O78" s="18">
        <v>0</v>
      </c>
      <c r="P78" s="63">
        <f t="shared" si="4"/>
        <v>0</v>
      </c>
    </row>
    <row r="79" spans="1:16" x14ac:dyDescent="0.25">
      <c r="A79" s="28" t="s">
        <v>277</v>
      </c>
      <c r="B79" s="53"/>
      <c r="C79" s="53">
        <v>481970823</v>
      </c>
      <c r="D79" s="53">
        <v>21790493700</v>
      </c>
      <c r="E79" s="53">
        <v>0</v>
      </c>
      <c r="F79" s="53">
        <v>0</v>
      </c>
      <c r="G79" s="53">
        <v>-180000</v>
      </c>
      <c r="H79" s="53">
        <v>0</v>
      </c>
      <c r="I79" s="64">
        <f t="shared" si="5"/>
        <v>22272284523</v>
      </c>
      <c r="J79" s="53">
        <v>0</v>
      </c>
      <c r="K79" s="53">
        <v>0</v>
      </c>
      <c r="L79" s="53">
        <v>0</v>
      </c>
      <c r="M79" s="53">
        <v>0</v>
      </c>
      <c r="N79" s="53">
        <v>0</v>
      </c>
      <c r="O79" s="53">
        <v>0</v>
      </c>
      <c r="P79" s="63">
        <f t="shared" si="4"/>
        <v>0</v>
      </c>
    </row>
    <row r="80" spans="1:16" x14ac:dyDescent="0.25">
      <c r="A80" s="29" t="s">
        <v>278</v>
      </c>
      <c r="B80" s="18"/>
      <c r="C80" s="18"/>
      <c r="D80" s="18"/>
      <c r="E80" s="18"/>
      <c r="F80" s="18"/>
      <c r="G80" s="18"/>
      <c r="H80" s="18"/>
      <c r="I80" s="64">
        <f t="shared" si="5"/>
        <v>0</v>
      </c>
      <c r="J80" s="18"/>
      <c r="K80" s="18"/>
      <c r="L80" s="18"/>
      <c r="M80" s="18"/>
      <c r="N80" s="18"/>
      <c r="O80" s="18"/>
      <c r="P80" s="63">
        <f t="shared" si="4"/>
        <v>0</v>
      </c>
    </row>
    <row r="81" spans="1:16" x14ac:dyDescent="0.25">
      <c r="A81" s="29" t="s">
        <v>279</v>
      </c>
      <c r="B81" s="18"/>
      <c r="C81" s="18"/>
      <c r="D81" s="18"/>
      <c r="E81" s="18"/>
      <c r="F81" s="18"/>
      <c r="G81" s="18"/>
      <c r="H81" s="18"/>
      <c r="I81" s="64">
        <f t="shared" si="5"/>
        <v>0</v>
      </c>
      <c r="J81" s="18"/>
      <c r="K81" s="18"/>
      <c r="L81" s="18"/>
      <c r="M81" s="18"/>
      <c r="N81" s="18"/>
      <c r="O81" s="18"/>
      <c r="P81" s="63">
        <f t="shared" si="4"/>
        <v>0</v>
      </c>
    </row>
    <row r="82" spans="1:16" x14ac:dyDescent="0.25">
      <c r="A82" s="29" t="s">
        <v>280</v>
      </c>
      <c r="B82" s="18"/>
      <c r="C82" s="18">
        <v>11914737344</v>
      </c>
      <c r="D82" s="18">
        <v>0</v>
      </c>
      <c r="E82" s="18">
        <v>0</v>
      </c>
      <c r="F82" s="18">
        <v>0</v>
      </c>
      <c r="G82" s="18">
        <v>0</v>
      </c>
      <c r="H82" s="18">
        <v>0</v>
      </c>
      <c r="I82" s="64">
        <f t="shared" si="5"/>
        <v>11914737344</v>
      </c>
      <c r="J82" s="18">
        <v>16590229142</v>
      </c>
      <c r="K82" s="18">
        <v>0</v>
      </c>
      <c r="L82" s="18">
        <v>0</v>
      </c>
      <c r="M82" s="18">
        <v>0</v>
      </c>
      <c r="N82" s="18">
        <v>0</v>
      </c>
      <c r="O82" s="18">
        <v>0</v>
      </c>
      <c r="P82" s="63">
        <f t="shared" si="4"/>
        <v>16590229142</v>
      </c>
    </row>
    <row r="83" spans="1:16" x14ac:dyDescent="0.25">
      <c r="A83" s="29" t="s">
        <v>281</v>
      </c>
      <c r="B83" s="18"/>
      <c r="C83" s="18"/>
      <c r="D83" s="18"/>
      <c r="E83" s="18"/>
      <c r="F83" s="18"/>
      <c r="G83" s="18"/>
      <c r="H83" s="18"/>
      <c r="I83" s="64">
        <f t="shared" si="5"/>
        <v>0</v>
      </c>
      <c r="J83" s="18"/>
      <c r="K83" s="18"/>
      <c r="L83" s="18"/>
      <c r="M83" s="18"/>
      <c r="N83" s="18"/>
      <c r="O83" s="18"/>
      <c r="P83" s="63">
        <f t="shared" si="4"/>
        <v>0</v>
      </c>
    </row>
    <row r="84" spans="1:16" x14ac:dyDescent="0.25">
      <c r="A84" s="29" t="s">
        <v>282</v>
      </c>
      <c r="B84" s="18"/>
      <c r="C84" s="18"/>
      <c r="D84" s="18"/>
      <c r="E84" s="18"/>
      <c r="F84" s="18"/>
      <c r="G84" s="18"/>
      <c r="H84" s="18"/>
      <c r="I84" s="64">
        <f t="shared" si="5"/>
        <v>0</v>
      </c>
      <c r="J84" s="18"/>
      <c r="K84" s="18"/>
      <c r="L84" s="18"/>
      <c r="M84" s="18"/>
      <c r="N84" s="18"/>
      <c r="O84" s="18"/>
      <c r="P84" s="63">
        <f t="shared" si="4"/>
        <v>0</v>
      </c>
    </row>
    <row r="85" spans="1:16" x14ac:dyDescent="0.25">
      <c r="A85" s="29" t="s">
        <v>283</v>
      </c>
      <c r="B85" s="18"/>
      <c r="C85" s="18"/>
      <c r="D85" s="18"/>
      <c r="E85" s="18"/>
      <c r="F85" s="18"/>
      <c r="G85" s="18"/>
      <c r="H85" s="18"/>
      <c r="I85" s="64">
        <f t="shared" si="5"/>
        <v>0</v>
      </c>
      <c r="J85" s="18"/>
      <c r="K85" s="18"/>
      <c r="L85" s="18"/>
      <c r="M85" s="18"/>
      <c r="N85" s="18"/>
      <c r="O85" s="18"/>
      <c r="P85" s="63">
        <f t="shared" si="4"/>
        <v>0</v>
      </c>
    </row>
    <row r="86" spans="1:16" x14ac:dyDescent="0.25">
      <c r="A86" s="29" t="s">
        <v>284</v>
      </c>
      <c r="B86" s="18"/>
      <c r="C86" s="18"/>
      <c r="D86" s="18"/>
      <c r="E86" s="18"/>
      <c r="F86" s="18"/>
      <c r="G86" s="18"/>
      <c r="H86" s="18"/>
      <c r="I86" s="64">
        <f t="shared" si="5"/>
        <v>0</v>
      </c>
      <c r="J86" s="18"/>
      <c r="K86" s="18"/>
      <c r="L86" s="18"/>
      <c r="M86" s="18"/>
      <c r="N86" s="18"/>
      <c r="O86" s="18"/>
      <c r="P86" s="63">
        <f t="shared" si="4"/>
        <v>0</v>
      </c>
    </row>
    <row r="87" spans="1:16" x14ac:dyDescent="0.25">
      <c r="A87" s="29" t="s">
        <v>285</v>
      </c>
      <c r="B87" s="18"/>
      <c r="C87" s="18"/>
      <c r="D87" s="18"/>
      <c r="E87" s="18"/>
      <c r="F87" s="18"/>
      <c r="G87" s="18"/>
      <c r="H87" s="18"/>
      <c r="I87" s="64">
        <f t="shared" si="5"/>
        <v>0</v>
      </c>
      <c r="J87" s="18"/>
      <c r="K87" s="18"/>
      <c r="L87" s="18"/>
      <c r="M87" s="18"/>
      <c r="N87" s="18"/>
      <c r="O87" s="18"/>
      <c r="P87" s="63">
        <f t="shared" si="4"/>
        <v>0</v>
      </c>
    </row>
    <row r="88" spans="1:16" x14ac:dyDescent="0.25">
      <c r="A88" s="29" t="s">
        <v>286</v>
      </c>
      <c r="B88" s="18"/>
      <c r="C88" s="18">
        <v>0</v>
      </c>
      <c r="D88" s="18">
        <v>0</v>
      </c>
      <c r="E88" s="18">
        <v>0</v>
      </c>
      <c r="F88" s="18">
        <v>0</v>
      </c>
      <c r="G88" s="18">
        <v>0</v>
      </c>
      <c r="H88" s="18">
        <v>0</v>
      </c>
      <c r="I88" s="64">
        <f t="shared" si="5"/>
        <v>0</v>
      </c>
      <c r="J88" s="18">
        <v>0</v>
      </c>
      <c r="K88" s="18">
        <v>0</v>
      </c>
      <c r="L88" s="18">
        <v>0</v>
      </c>
      <c r="M88" s="18">
        <v>0</v>
      </c>
      <c r="N88" s="18">
        <v>0</v>
      </c>
      <c r="O88" s="18">
        <v>0</v>
      </c>
      <c r="P88" s="63">
        <f t="shared" si="4"/>
        <v>0</v>
      </c>
    </row>
    <row r="89" spans="1:16" x14ac:dyDescent="0.25">
      <c r="A89" s="29" t="s">
        <v>287</v>
      </c>
      <c r="B89" s="18"/>
      <c r="C89" s="18"/>
      <c r="D89" s="18"/>
      <c r="E89" s="18"/>
      <c r="F89" s="18"/>
      <c r="G89" s="18"/>
      <c r="H89" s="18"/>
      <c r="I89" s="64">
        <f t="shared" si="5"/>
        <v>0</v>
      </c>
      <c r="J89" s="18"/>
      <c r="K89" s="18"/>
      <c r="L89" s="18"/>
      <c r="M89" s="18"/>
      <c r="N89" s="18"/>
      <c r="O89" s="18"/>
      <c r="P89" s="63">
        <f t="shared" si="4"/>
        <v>0</v>
      </c>
    </row>
    <row r="90" spans="1:16" x14ac:dyDescent="0.25">
      <c r="A90" s="29" t="s">
        <v>288</v>
      </c>
      <c r="B90" s="18"/>
      <c r="C90" s="18"/>
      <c r="D90" s="18"/>
      <c r="E90" s="18"/>
      <c r="F90" s="18"/>
      <c r="G90" s="18"/>
      <c r="H90" s="18"/>
      <c r="I90" s="64">
        <f t="shared" si="5"/>
        <v>0</v>
      </c>
      <c r="J90" s="18"/>
      <c r="K90" s="18"/>
      <c r="L90" s="18"/>
      <c r="M90" s="18"/>
      <c r="N90" s="18"/>
      <c r="O90" s="18"/>
      <c r="P90" s="63">
        <f t="shared" si="4"/>
        <v>0</v>
      </c>
    </row>
    <row r="91" spans="1:16" x14ac:dyDescent="0.25">
      <c r="A91" s="29" t="s">
        <v>289</v>
      </c>
      <c r="B91" s="18"/>
      <c r="C91" s="18">
        <v>96713905</v>
      </c>
      <c r="D91" s="18">
        <v>810666992</v>
      </c>
      <c r="E91" s="18">
        <v>231932386</v>
      </c>
      <c r="F91" s="18">
        <v>0</v>
      </c>
      <c r="G91" s="18">
        <v>248670</v>
      </c>
      <c r="H91" s="18">
        <v>0</v>
      </c>
      <c r="I91" s="64">
        <f t="shared" si="5"/>
        <v>1139561953</v>
      </c>
      <c r="J91" s="18">
        <v>0</v>
      </c>
      <c r="K91" s="18">
        <v>0</v>
      </c>
      <c r="L91" s="18">
        <v>0</v>
      </c>
      <c r="M91" s="18">
        <v>0</v>
      </c>
      <c r="N91" s="18">
        <v>109550036</v>
      </c>
      <c r="O91" s="18">
        <v>0</v>
      </c>
      <c r="P91" s="63">
        <f t="shared" si="4"/>
        <v>109550036</v>
      </c>
    </row>
    <row r="92" spans="1:16" x14ac:dyDescent="0.25">
      <c r="A92" s="29" t="s">
        <v>290</v>
      </c>
      <c r="B92" s="18"/>
      <c r="C92" s="18"/>
      <c r="D92" s="18"/>
      <c r="E92" s="18"/>
      <c r="F92" s="18"/>
      <c r="G92" s="18"/>
      <c r="H92" s="18"/>
      <c r="I92" s="64">
        <f t="shared" si="5"/>
        <v>0</v>
      </c>
      <c r="J92" s="18"/>
      <c r="K92" s="18"/>
      <c r="L92" s="18"/>
      <c r="M92" s="18"/>
      <c r="N92" s="18"/>
      <c r="O92" s="18"/>
      <c r="P92" s="63">
        <f t="shared" si="4"/>
        <v>0</v>
      </c>
    </row>
    <row r="93" spans="1:16" x14ac:dyDescent="0.25">
      <c r="A93" s="29" t="s">
        <v>291</v>
      </c>
      <c r="B93" s="18"/>
      <c r="C93" s="18"/>
      <c r="D93" s="18"/>
      <c r="E93" s="18"/>
      <c r="F93" s="18"/>
      <c r="G93" s="18"/>
      <c r="H93" s="18"/>
      <c r="I93" s="64">
        <f t="shared" si="5"/>
        <v>0</v>
      </c>
      <c r="J93" s="18"/>
      <c r="K93" s="18"/>
      <c r="L93" s="18"/>
      <c r="M93" s="18"/>
      <c r="N93" s="18"/>
      <c r="O93" s="18"/>
      <c r="P93" s="63">
        <f t="shared" si="4"/>
        <v>0</v>
      </c>
    </row>
    <row r="94" spans="1:16" x14ac:dyDescent="0.25">
      <c r="A94" s="29" t="s">
        <v>292</v>
      </c>
      <c r="B94" s="18"/>
      <c r="C94" s="18">
        <v>750000</v>
      </c>
      <c r="D94" s="18">
        <v>0</v>
      </c>
      <c r="E94" s="18">
        <v>0</v>
      </c>
      <c r="F94" s="18">
        <v>0</v>
      </c>
      <c r="G94" s="18">
        <v>0</v>
      </c>
      <c r="H94" s="18">
        <v>0</v>
      </c>
      <c r="I94" s="64">
        <f t="shared" si="5"/>
        <v>750000</v>
      </c>
      <c r="J94" s="18">
        <v>0</v>
      </c>
      <c r="K94" s="18">
        <v>0</v>
      </c>
      <c r="L94" s="18">
        <v>0</v>
      </c>
      <c r="M94" s="18">
        <v>0</v>
      </c>
      <c r="N94" s="18">
        <v>0</v>
      </c>
      <c r="O94" s="18">
        <v>0</v>
      </c>
      <c r="P94" s="63">
        <f t="shared" si="4"/>
        <v>0</v>
      </c>
    </row>
    <row r="95" spans="1:16" x14ac:dyDescent="0.25">
      <c r="A95" s="29" t="s">
        <v>293</v>
      </c>
      <c r="B95" s="18"/>
      <c r="C95" s="18">
        <v>0</v>
      </c>
      <c r="D95" s="18">
        <v>0</v>
      </c>
      <c r="E95" s="18">
        <v>0</v>
      </c>
      <c r="F95" s="18">
        <v>0</v>
      </c>
      <c r="G95" s="18">
        <v>0</v>
      </c>
      <c r="H95" s="18">
        <v>0</v>
      </c>
      <c r="I95" s="64">
        <f t="shared" si="5"/>
        <v>0</v>
      </c>
      <c r="J95" s="18">
        <v>0</v>
      </c>
      <c r="K95" s="18">
        <v>0</v>
      </c>
      <c r="L95" s="18">
        <v>0</v>
      </c>
      <c r="M95" s="18">
        <v>0</v>
      </c>
      <c r="N95" s="18">
        <v>0</v>
      </c>
      <c r="O95" s="18">
        <v>0</v>
      </c>
      <c r="P95" s="63">
        <f t="shared" si="4"/>
        <v>0</v>
      </c>
    </row>
    <row r="96" spans="1:16" x14ac:dyDescent="0.25">
      <c r="A96" s="29" t="s">
        <v>294</v>
      </c>
      <c r="B96" s="18"/>
      <c r="C96" s="18">
        <v>0</v>
      </c>
      <c r="D96" s="18">
        <v>0</v>
      </c>
      <c r="E96" s="18">
        <v>0</v>
      </c>
      <c r="F96" s="18">
        <v>0</v>
      </c>
      <c r="G96" s="18">
        <v>0</v>
      </c>
      <c r="H96" s="18">
        <v>0</v>
      </c>
      <c r="I96" s="64">
        <f t="shared" si="5"/>
        <v>0</v>
      </c>
      <c r="J96" s="18">
        <v>0</v>
      </c>
      <c r="K96" s="18">
        <v>0</v>
      </c>
      <c r="L96" s="18">
        <v>0</v>
      </c>
      <c r="M96" s="18">
        <v>0</v>
      </c>
      <c r="N96" s="18">
        <v>0</v>
      </c>
      <c r="O96" s="18">
        <v>0</v>
      </c>
      <c r="P96" s="63">
        <f t="shared" si="4"/>
        <v>0</v>
      </c>
    </row>
    <row r="97" spans="1:16" x14ac:dyDescent="0.25">
      <c r="A97" s="30" t="s">
        <v>295</v>
      </c>
      <c r="B97" s="18"/>
      <c r="C97" s="18">
        <v>0</v>
      </c>
      <c r="D97" s="18">
        <v>0</v>
      </c>
      <c r="E97" s="18">
        <v>0</v>
      </c>
      <c r="F97" s="18">
        <v>0</v>
      </c>
      <c r="G97" s="18">
        <v>0</v>
      </c>
      <c r="H97" s="18">
        <v>0</v>
      </c>
      <c r="I97" s="64">
        <f t="shared" ref="I97:I100" si="6">SUM(C97:H97)</f>
        <v>0</v>
      </c>
      <c r="J97" s="18">
        <v>0</v>
      </c>
      <c r="K97" s="18">
        <v>0</v>
      </c>
      <c r="L97" s="18">
        <v>0</v>
      </c>
      <c r="M97" s="18">
        <v>0</v>
      </c>
      <c r="N97" s="18">
        <v>0</v>
      </c>
      <c r="O97" s="18">
        <v>0</v>
      </c>
      <c r="P97" s="63">
        <f t="shared" si="4"/>
        <v>0</v>
      </c>
    </row>
    <row r="98" spans="1:16" x14ac:dyDescent="0.25">
      <c r="A98" s="29" t="s">
        <v>296</v>
      </c>
      <c r="B98" s="54"/>
      <c r="C98" s="54">
        <v>2464681</v>
      </c>
      <c r="D98" s="54">
        <v>0</v>
      </c>
      <c r="E98" s="54">
        <v>0</v>
      </c>
      <c r="F98" s="54">
        <v>0</v>
      </c>
      <c r="G98" s="54">
        <v>0</v>
      </c>
      <c r="H98" s="54">
        <v>0</v>
      </c>
      <c r="I98" s="64">
        <f t="shared" si="6"/>
        <v>2464681</v>
      </c>
      <c r="J98" s="54">
        <v>0</v>
      </c>
      <c r="K98" s="54">
        <v>0</v>
      </c>
      <c r="L98" s="54">
        <v>0</v>
      </c>
      <c r="M98" s="54">
        <v>0</v>
      </c>
      <c r="N98" s="54">
        <v>0</v>
      </c>
      <c r="O98" s="54">
        <v>0</v>
      </c>
      <c r="P98" s="63">
        <f t="shared" si="4"/>
        <v>0</v>
      </c>
    </row>
    <row r="99" spans="1:16" x14ac:dyDescent="0.25">
      <c r="A99" s="29"/>
      <c r="B99" s="54"/>
      <c r="C99" s="54"/>
      <c r="D99" s="54"/>
      <c r="E99" s="54"/>
      <c r="F99" s="54"/>
      <c r="G99" s="54"/>
      <c r="H99" s="54"/>
      <c r="I99" s="64">
        <f t="shared" si="6"/>
        <v>0</v>
      </c>
      <c r="J99" s="54"/>
      <c r="K99" s="54"/>
      <c r="L99" s="54"/>
      <c r="M99" s="54"/>
      <c r="N99" s="54"/>
      <c r="O99" s="54"/>
      <c r="P99" s="63">
        <f t="shared" si="4"/>
        <v>0</v>
      </c>
    </row>
    <row r="100" spans="1:16" x14ac:dyDescent="0.25">
      <c r="A100" s="31"/>
      <c r="B100" s="18"/>
      <c r="C100" s="18"/>
      <c r="D100" s="18"/>
      <c r="E100" s="18"/>
      <c r="F100" s="18"/>
      <c r="G100" s="18"/>
      <c r="H100" s="18"/>
      <c r="I100" s="63">
        <f t="shared" si="6"/>
        <v>0</v>
      </c>
      <c r="J100" s="18"/>
      <c r="K100" s="18"/>
      <c r="L100" s="18"/>
      <c r="M100" s="18"/>
      <c r="N100" s="18"/>
      <c r="O100" s="18"/>
      <c r="P100" s="63"/>
    </row>
    <row r="101" spans="1:16" s="74" customFormat="1" ht="15.75" thickBot="1" x14ac:dyDescent="0.3">
      <c r="A101" s="75" t="s">
        <v>297</v>
      </c>
      <c r="B101" s="76">
        <f t="shared" ref="B101:F101" si="7">SUM(B33:B99)</f>
        <v>0</v>
      </c>
      <c r="C101" s="76">
        <f t="shared" si="7"/>
        <v>229573455342</v>
      </c>
      <c r="D101" s="76">
        <f t="shared" si="7"/>
        <v>222050278347</v>
      </c>
      <c r="E101" s="76">
        <f t="shared" si="7"/>
        <v>26713206817</v>
      </c>
      <c r="F101" s="76">
        <f t="shared" si="7"/>
        <v>0</v>
      </c>
      <c r="G101" s="76">
        <f>SUM(G33:G99)</f>
        <v>25898603</v>
      </c>
      <c r="H101" s="76">
        <f t="shared" ref="H101:P101" si="8">SUM(H33:H99)</f>
        <v>45604810486</v>
      </c>
      <c r="I101" s="76">
        <f t="shared" si="8"/>
        <v>523967649595</v>
      </c>
      <c r="J101" s="76">
        <f t="shared" si="8"/>
        <v>17086964144</v>
      </c>
      <c r="K101" s="76">
        <f t="shared" si="8"/>
        <v>0</v>
      </c>
      <c r="L101" s="76">
        <f t="shared" si="8"/>
        <v>0</v>
      </c>
      <c r="M101" s="76">
        <f t="shared" si="8"/>
        <v>0</v>
      </c>
      <c r="N101" s="76">
        <f t="shared" si="8"/>
        <v>1855474535</v>
      </c>
      <c r="O101" s="76">
        <f t="shared" si="8"/>
        <v>0</v>
      </c>
      <c r="P101" s="76">
        <f t="shared" si="8"/>
        <v>18942438679</v>
      </c>
    </row>
    <row r="102" spans="1:16" x14ac:dyDescent="0.25">
      <c r="A102" s="17"/>
      <c r="B102" s="17"/>
      <c r="C102" s="17"/>
      <c r="D102" s="17"/>
      <c r="E102" s="17"/>
      <c r="F102" s="17"/>
      <c r="G102" s="17"/>
      <c r="H102" s="17"/>
      <c r="I102" s="62"/>
      <c r="J102" s="17"/>
      <c r="K102" s="17"/>
      <c r="L102" s="17"/>
      <c r="M102" s="17"/>
      <c r="N102" s="17"/>
      <c r="O102" s="17"/>
      <c r="P102" s="70"/>
    </row>
    <row r="103" spans="1:16" x14ac:dyDescent="0.25">
      <c r="A103" s="32" t="s">
        <v>298</v>
      </c>
      <c r="B103" s="17"/>
      <c r="C103" s="17"/>
      <c r="D103" s="17"/>
      <c r="E103" s="17"/>
      <c r="F103" s="17"/>
      <c r="G103" s="17"/>
      <c r="H103" s="17"/>
      <c r="I103" s="62"/>
      <c r="J103" s="17"/>
      <c r="K103" s="17"/>
      <c r="L103" s="17"/>
      <c r="M103" s="17"/>
      <c r="N103" s="17"/>
      <c r="O103" s="17"/>
      <c r="P103" s="70"/>
    </row>
    <row r="104" spans="1:16" x14ac:dyDescent="0.25">
      <c r="A104" s="26" t="s">
        <v>299</v>
      </c>
      <c r="B104" s="18"/>
      <c r="C104" s="18">
        <v>1257531169</v>
      </c>
      <c r="D104" s="18">
        <v>0</v>
      </c>
      <c r="E104" s="18">
        <v>0</v>
      </c>
      <c r="F104" s="18">
        <v>0</v>
      </c>
      <c r="G104" s="18">
        <v>0</v>
      </c>
      <c r="H104" s="18">
        <v>0</v>
      </c>
      <c r="I104" s="63">
        <f t="shared" ref="I104:I119" si="9">SUM(C104:H104)</f>
        <v>1257531169</v>
      </c>
      <c r="J104" s="18">
        <v>0</v>
      </c>
      <c r="K104" s="18">
        <v>0</v>
      </c>
      <c r="L104" s="18">
        <v>0</v>
      </c>
      <c r="M104" s="18">
        <v>0</v>
      </c>
      <c r="N104" s="18">
        <v>0</v>
      </c>
      <c r="O104" s="18">
        <v>0</v>
      </c>
      <c r="P104" s="63">
        <f>SUM(J104:O104)</f>
        <v>0</v>
      </c>
    </row>
    <row r="105" spans="1:16" x14ac:dyDescent="0.25">
      <c r="A105" s="26" t="s">
        <v>300</v>
      </c>
      <c r="B105" s="18"/>
      <c r="C105" s="18">
        <v>43950540</v>
      </c>
      <c r="D105" s="18">
        <v>0</v>
      </c>
      <c r="E105" s="18">
        <v>0</v>
      </c>
      <c r="F105" s="18">
        <v>0</v>
      </c>
      <c r="G105" s="18">
        <v>859285</v>
      </c>
      <c r="H105" s="18">
        <v>0</v>
      </c>
      <c r="I105" s="63">
        <f t="shared" si="9"/>
        <v>44809825</v>
      </c>
      <c r="J105" s="18">
        <v>119905150</v>
      </c>
      <c r="K105" s="18">
        <v>0</v>
      </c>
      <c r="L105" s="18">
        <v>0</v>
      </c>
      <c r="M105" s="18">
        <v>0</v>
      </c>
      <c r="N105" s="18">
        <v>0</v>
      </c>
      <c r="O105" s="18">
        <v>0</v>
      </c>
      <c r="P105" s="63">
        <f t="shared" ref="P105:P119" si="10">SUM(J105:O105)</f>
        <v>119905150</v>
      </c>
    </row>
    <row r="106" spans="1:16" x14ac:dyDescent="0.25">
      <c r="A106" s="26" t="s">
        <v>301</v>
      </c>
      <c r="B106" s="18"/>
      <c r="C106" s="18"/>
      <c r="D106" s="18"/>
      <c r="E106" s="18"/>
      <c r="F106" s="18"/>
      <c r="G106" s="18"/>
      <c r="H106" s="18"/>
      <c r="I106" s="63">
        <f t="shared" si="9"/>
        <v>0</v>
      </c>
      <c r="J106" s="18"/>
      <c r="K106" s="18"/>
      <c r="L106" s="18"/>
      <c r="M106" s="18"/>
      <c r="N106" s="18"/>
      <c r="O106" s="18"/>
      <c r="P106" s="63">
        <f t="shared" si="10"/>
        <v>0</v>
      </c>
    </row>
    <row r="107" spans="1:16" x14ac:dyDescent="0.25">
      <c r="A107" s="26" t="s">
        <v>302</v>
      </c>
      <c r="B107" s="18"/>
      <c r="C107" s="18"/>
      <c r="D107" s="18"/>
      <c r="E107" s="18"/>
      <c r="F107" s="18"/>
      <c r="G107" s="18"/>
      <c r="H107" s="18"/>
      <c r="I107" s="63">
        <f t="shared" si="9"/>
        <v>0</v>
      </c>
      <c r="J107" s="18"/>
      <c r="K107" s="18"/>
      <c r="L107" s="18"/>
      <c r="M107" s="18"/>
      <c r="N107" s="18"/>
      <c r="O107" s="18"/>
      <c r="P107" s="63">
        <f t="shared" si="10"/>
        <v>0</v>
      </c>
    </row>
    <row r="108" spans="1:16" x14ac:dyDescent="0.25">
      <c r="A108" s="26" t="s">
        <v>303</v>
      </c>
      <c r="B108" s="18"/>
      <c r="C108" s="51">
        <v>194764786</v>
      </c>
      <c r="D108" s="51">
        <v>49500349</v>
      </c>
      <c r="E108" s="18">
        <v>1006768726</v>
      </c>
      <c r="F108" s="18">
        <v>0</v>
      </c>
      <c r="G108" s="18">
        <v>1230360</v>
      </c>
      <c r="H108" s="18">
        <v>0</v>
      </c>
      <c r="I108" s="63">
        <f t="shared" si="9"/>
        <v>1252264221</v>
      </c>
      <c r="J108" s="18">
        <v>0</v>
      </c>
      <c r="K108" s="18">
        <v>0</v>
      </c>
      <c r="L108" s="18">
        <v>0</v>
      </c>
      <c r="M108" s="18">
        <v>0</v>
      </c>
      <c r="N108" s="18">
        <v>0</v>
      </c>
      <c r="O108" s="18">
        <v>0</v>
      </c>
      <c r="P108" s="63">
        <f t="shared" si="10"/>
        <v>0</v>
      </c>
    </row>
    <row r="109" spans="1:16" x14ac:dyDescent="0.25">
      <c r="A109" s="26" t="s">
        <v>304</v>
      </c>
      <c r="B109" s="18"/>
      <c r="C109" s="18"/>
      <c r="D109" s="18"/>
      <c r="E109" s="18"/>
      <c r="F109" s="18"/>
      <c r="G109" s="18"/>
      <c r="H109" s="18"/>
      <c r="I109" s="63">
        <f t="shared" si="9"/>
        <v>0</v>
      </c>
      <c r="J109" s="18"/>
      <c r="K109" s="18"/>
      <c r="L109" s="18"/>
      <c r="M109" s="18"/>
      <c r="N109" s="18"/>
      <c r="O109" s="18"/>
      <c r="P109" s="63">
        <f t="shared" si="10"/>
        <v>0</v>
      </c>
    </row>
    <row r="110" spans="1:16" x14ac:dyDescent="0.25">
      <c r="A110" s="26" t="s">
        <v>305</v>
      </c>
      <c r="B110" s="18"/>
      <c r="C110" s="18"/>
      <c r="D110" s="18"/>
      <c r="E110" s="18"/>
      <c r="F110" s="18"/>
      <c r="G110" s="18"/>
      <c r="H110" s="18"/>
      <c r="I110" s="63">
        <f t="shared" si="9"/>
        <v>0</v>
      </c>
      <c r="J110" s="18"/>
      <c r="K110" s="18"/>
      <c r="L110" s="18"/>
      <c r="M110" s="18"/>
      <c r="N110" s="18"/>
      <c r="O110" s="18"/>
      <c r="P110" s="63">
        <f t="shared" si="10"/>
        <v>0</v>
      </c>
    </row>
    <row r="111" spans="1:16" x14ac:dyDescent="0.25">
      <c r="A111" s="26" t="s">
        <v>306</v>
      </c>
      <c r="B111" s="18"/>
      <c r="C111" s="18">
        <v>1657649</v>
      </c>
      <c r="D111" s="18">
        <v>0</v>
      </c>
      <c r="E111" s="18">
        <v>0</v>
      </c>
      <c r="F111" s="18">
        <v>0</v>
      </c>
      <c r="G111" s="18">
        <v>0</v>
      </c>
      <c r="H111" s="18">
        <v>0</v>
      </c>
      <c r="I111" s="63">
        <f t="shared" si="9"/>
        <v>1657649</v>
      </c>
      <c r="J111" s="18"/>
      <c r="K111" s="18"/>
      <c r="L111" s="18"/>
      <c r="M111" s="18"/>
      <c r="N111" s="18"/>
      <c r="O111" s="18"/>
      <c r="P111" s="63">
        <f t="shared" si="10"/>
        <v>0</v>
      </c>
    </row>
    <row r="112" spans="1:16" x14ac:dyDescent="0.25">
      <c r="A112" s="26" t="s">
        <v>307</v>
      </c>
      <c r="B112" s="18"/>
      <c r="C112" s="18">
        <v>0</v>
      </c>
      <c r="D112" s="18">
        <v>323656245</v>
      </c>
      <c r="E112" s="18">
        <v>0</v>
      </c>
      <c r="F112" s="18">
        <v>0</v>
      </c>
      <c r="G112" s="18">
        <v>0</v>
      </c>
      <c r="H112" s="18">
        <v>0</v>
      </c>
      <c r="I112" s="63">
        <f t="shared" si="9"/>
        <v>323656245</v>
      </c>
      <c r="J112" s="18">
        <v>0</v>
      </c>
      <c r="K112" s="18">
        <v>0</v>
      </c>
      <c r="L112" s="18">
        <v>0</v>
      </c>
      <c r="M112" s="18">
        <v>0</v>
      </c>
      <c r="N112" s="18">
        <v>0</v>
      </c>
      <c r="O112" s="18">
        <v>0</v>
      </c>
      <c r="P112" s="63">
        <f t="shared" si="10"/>
        <v>0</v>
      </c>
    </row>
    <row r="113" spans="1:16" x14ac:dyDescent="0.25">
      <c r="A113" s="26" t="s">
        <v>308</v>
      </c>
      <c r="B113" s="18"/>
      <c r="C113" s="18">
        <v>12080767</v>
      </c>
      <c r="D113" s="18">
        <v>0</v>
      </c>
      <c r="E113" s="18">
        <v>0</v>
      </c>
      <c r="F113" s="18">
        <v>0</v>
      </c>
      <c r="G113" s="18">
        <v>0</v>
      </c>
      <c r="H113" s="18">
        <v>0</v>
      </c>
      <c r="I113" s="63">
        <f t="shared" si="9"/>
        <v>12080767</v>
      </c>
      <c r="J113" s="18">
        <v>0</v>
      </c>
      <c r="K113" s="18">
        <v>0</v>
      </c>
      <c r="L113" s="18">
        <v>0</v>
      </c>
      <c r="M113" s="18">
        <v>0</v>
      </c>
      <c r="N113" s="18">
        <v>0</v>
      </c>
      <c r="O113" s="18">
        <v>0</v>
      </c>
      <c r="P113" s="63">
        <f t="shared" si="10"/>
        <v>0</v>
      </c>
    </row>
    <row r="114" spans="1:16" x14ac:dyDescent="0.25">
      <c r="A114" s="26" t="s">
        <v>309</v>
      </c>
      <c r="B114" s="18"/>
      <c r="C114" s="51">
        <v>153965862</v>
      </c>
      <c r="D114" s="18">
        <v>0</v>
      </c>
      <c r="E114" s="18">
        <v>0</v>
      </c>
      <c r="F114" s="18">
        <v>0</v>
      </c>
      <c r="G114" s="18">
        <v>0</v>
      </c>
      <c r="H114" s="18">
        <v>0</v>
      </c>
      <c r="I114" s="63">
        <f t="shared" si="9"/>
        <v>153965862</v>
      </c>
      <c r="J114" s="18">
        <v>0</v>
      </c>
      <c r="K114" s="18">
        <v>0</v>
      </c>
      <c r="L114" s="18">
        <v>0</v>
      </c>
      <c r="M114" s="18">
        <v>0</v>
      </c>
      <c r="N114" s="18">
        <v>0</v>
      </c>
      <c r="O114" s="18">
        <v>0</v>
      </c>
      <c r="P114" s="63">
        <f t="shared" si="10"/>
        <v>0</v>
      </c>
    </row>
    <row r="115" spans="1:16" x14ac:dyDescent="0.25">
      <c r="A115" s="26" t="s">
        <v>310</v>
      </c>
      <c r="B115" s="18"/>
      <c r="C115" s="55"/>
      <c r="D115" s="18"/>
      <c r="E115" s="18"/>
      <c r="F115" s="18"/>
      <c r="G115" s="18"/>
      <c r="H115" s="18"/>
      <c r="I115" s="63">
        <f t="shared" si="9"/>
        <v>0</v>
      </c>
      <c r="J115" s="18"/>
      <c r="K115" s="18"/>
      <c r="L115" s="18"/>
      <c r="M115" s="18"/>
      <c r="N115" s="18"/>
      <c r="O115" s="18"/>
      <c r="P115" s="63">
        <f t="shared" si="10"/>
        <v>0</v>
      </c>
    </row>
    <row r="116" spans="1:16" x14ac:dyDescent="0.25">
      <c r="A116" s="26" t="s">
        <v>311</v>
      </c>
      <c r="B116" s="18"/>
      <c r="C116" s="18">
        <v>1234892</v>
      </c>
      <c r="D116" s="18">
        <v>746318622</v>
      </c>
      <c r="E116" s="18">
        <v>0</v>
      </c>
      <c r="F116" s="18">
        <v>0</v>
      </c>
      <c r="G116" s="18">
        <v>-306600</v>
      </c>
      <c r="H116" s="18">
        <v>0</v>
      </c>
      <c r="I116" s="63">
        <f t="shared" si="9"/>
        <v>747246914</v>
      </c>
      <c r="J116" s="51">
        <v>885719719</v>
      </c>
      <c r="K116" s="18">
        <v>0</v>
      </c>
      <c r="L116" s="18">
        <v>0</v>
      </c>
      <c r="M116" s="18">
        <v>0</v>
      </c>
      <c r="N116" s="18">
        <v>0</v>
      </c>
      <c r="O116" s="18">
        <v>0</v>
      </c>
      <c r="P116" s="63">
        <f t="shared" si="10"/>
        <v>885719719</v>
      </c>
    </row>
    <row r="117" spans="1:16" x14ac:dyDescent="0.25">
      <c r="A117" s="29" t="s">
        <v>312</v>
      </c>
      <c r="B117" s="18"/>
      <c r="C117" s="18">
        <v>8254584</v>
      </c>
      <c r="D117" s="18">
        <v>0</v>
      </c>
      <c r="E117" s="18">
        <v>0</v>
      </c>
      <c r="F117" s="18">
        <v>0</v>
      </c>
      <c r="G117" s="18">
        <v>439732</v>
      </c>
      <c r="H117" s="18">
        <v>0</v>
      </c>
      <c r="I117" s="63">
        <f t="shared" si="9"/>
        <v>8694316</v>
      </c>
      <c r="J117" s="18"/>
      <c r="K117" s="18"/>
      <c r="L117" s="18"/>
      <c r="M117" s="18"/>
      <c r="N117" s="18"/>
      <c r="O117" s="18"/>
      <c r="P117" s="63">
        <f t="shared" si="10"/>
        <v>0</v>
      </c>
    </row>
    <row r="118" spans="1:16" x14ac:dyDescent="0.25">
      <c r="A118" s="29" t="s">
        <v>313</v>
      </c>
      <c r="B118" s="18"/>
      <c r="C118" s="18">
        <v>92460168</v>
      </c>
      <c r="D118" s="18">
        <v>0</v>
      </c>
      <c r="E118" s="18">
        <v>0</v>
      </c>
      <c r="F118" s="18">
        <v>0</v>
      </c>
      <c r="G118" s="18">
        <v>-908190</v>
      </c>
      <c r="H118" s="18">
        <v>0</v>
      </c>
      <c r="I118" s="63">
        <f t="shared" si="9"/>
        <v>91551978</v>
      </c>
      <c r="J118" s="18">
        <v>0</v>
      </c>
      <c r="K118" s="18">
        <v>0</v>
      </c>
      <c r="L118" s="18">
        <v>0</v>
      </c>
      <c r="M118" s="18">
        <v>0</v>
      </c>
      <c r="N118" s="18">
        <v>0</v>
      </c>
      <c r="O118" s="18">
        <v>0</v>
      </c>
      <c r="P118" s="63">
        <f t="shared" si="10"/>
        <v>0</v>
      </c>
    </row>
    <row r="119" spans="1:16" x14ac:dyDescent="0.25">
      <c r="A119" s="29" t="s">
        <v>314</v>
      </c>
      <c r="B119" s="18"/>
      <c r="C119" s="18"/>
      <c r="D119" s="18"/>
      <c r="E119" s="18"/>
      <c r="F119" s="18"/>
      <c r="G119" s="18"/>
      <c r="H119" s="18"/>
      <c r="I119" s="63">
        <f t="shared" si="9"/>
        <v>0</v>
      </c>
      <c r="J119" s="18">
        <v>0</v>
      </c>
      <c r="K119" s="18">
        <v>0</v>
      </c>
      <c r="L119" s="18">
        <v>0</v>
      </c>
      <c r="M119" s="18">
        <v>0</v>
      </c>
      <c r="N119" s="18">
        <v>0</v>
      </c>
      <c r="O119" s="18">
        <v>0</v>
      </c>
      <c r="P119" s="63">
        <f t="shared" si="10"/>
        <v>0</v>
      </c>
    </row>
    <row r="120" spans="1:16" s="74" customFormat="1" ht="15.75" thickBot="1" x14ac:dyDescent="0.3">
      <c r="A120" s="77" t="s">
        <v>315</v>
      </c>
      <c r="B120" s="76">
        <f t="shared" ref="B120:P120" si="11">SUM(B104:B119)</f>
        <v>0</v>
      </c>
      <c r="C120" s="76">
        <f t="shared" si="11"/>
        <v>1765900417</v>
      </c>
      <c r="D120" s="76">
        <f t="shared" si="11"/>
        <v>1119475216</v>
      </c>
      <c r="E120" s="76">
        <f t="shared" si="11"/>
        <v>1006768726</v>
      </c>
      <c r="F120" s="76">
        <f t="shared" si="11"/>
        <v>0</v>
      </c>
      <c r="G120" s="76">
        <f t="shared" si="11"/>
        <v>1314587</v>
      </c>
      <c r="H120" s="76">
        <f t="shared" si="11"/>
        <v>0</v>
      </c>
      <c r="I120" s="76">
        <f t="shared" si="11"/>
        <v>3893458946</v>
      </c>
      <c r="J120" s="76">
        <f>SUM(J104:J119)</f>
        <v>1005624869</v>
      </c>
      <c r="K120" s="76">
        <f t="shared" si="11"/>
        <v>0</v>
      </c>
      <c r="L120" s="76">
        <f t="shared" si="11"/>
        <v>0</v>
      </c>
      <c r="M120" s="76">
        <f t="shared" si="11"/>
        <v>0</v>
      </c>
      <c r="N120" s="76">
        <f>SUM(N104:N119)</f>
        <v>0</v>
      </c>
      <c r="O120" s="76">
        <f t="shared" si="11"/>
        <v>0</v>
      </c>
      <c r="P120" s="76">
        <f t="shared" si="11"/>
        <v>1005624869</v>
      </c>
    </row>
    <row r="121" spans="1:16" x14ac:dyDescent="0.25">
      <c r="A121" s="17"/>
      <c r="B121" s="17"/>
      <c r="C121" s="17"/>
      <c r="D121" s="17"/>
      <c r="E121" s="17"/>
      <c r="F121" s="17"/>
      <c r="G121" s="17"/>
      <c r="H121" s="17"/>
      <c r="I121" s="62"/>
      <c r="J121" s="17"/>
      <c r="K121" s="17"/>
      <c r="L121" s="17"/>
      <c r="M121" s="17"/>
      <c r="N121" s="17"/>
      <c r="O121" s="17"/>
      <c r="P121" s="70"/>
    </row>
    <row r="122" spans="1:16" x14ac:dyDescent="0.25">
      <c r="A122" s="26" t="s">
        <v>316</v>
      </c>
      <c r="B122" s="17"/>
      <c r="C122" s="17"/>
      <c r="D122" s="17"/>
      <c r="E122" s="17"/>
      <c r="F122" s="17"/>
      <c r="G122" s="17"/>
      <c r="H122" s="17"/>
      <c r="I122" s="62"/>
      <c r="J122" s="17"/>
      <c r="K122" s="17"/>
      <c r="L122" s="17"/>
      <c r="M122" s="17"/>
      <c r="N122" s="17"/>
      <c r="O122" s="17"/>
      <c r="P122" s="70"/>
    </row>
    <row r="123" spans="1:16" x14ac:dyDescent="0.25">
      <c r="A123" s="26" t="s">
        <v>164</v>
      </c>
      <c r="B123" s="18"/>
      <c r="C123" s="18"/>
      <c r="D123" s="18"/>
      <c r="E123" s="18"/>
      <c r="F123" s="18"/>
      <c r="G123" s="18"/>
      <c r="H123" s="18"/>
      <c r="I123" s="63">
        <f t="shared" ref="I123:I158" si="12">SUM(C123:H123)</f>
        <v>0</v>
      </c>
      <c r="J123" s="18">
        <v>0</v>
      </c>
      <c r="K123" s="18"/>
      <c r="L123" s="18"/>
      <c r="M123" s="18"/>
      <c r="N123" s="18"/>
      <c r="O123" s="18"/>
      <c r="P123" s="63">
        <f>SUM(J123:O123)</f>
        <v>0</v>
      </c>
    </row>
    <row r="124" spans="1:16" x14ac:dyDescent="0.25">
      <c r="A124" s="26" t="s">
        <v>165</v>
      </c>
      <c r="B124" s="18"/>
      <c r="C124" s="18">
        <v>0</v>
      </c>
      <c r="D124" s="18">
        <v>0</v>
      </c>
      <c r="E124" s="18">
        <v>0</v>
      </c>
      <c r="F124" s="18">
        <v>0</v>
      </c>
      <c r="G124" s="18">
        <v>0</v>
      </c>
      <c r="H124" s="18"/>
      <c r="I124" s="63">
        <f t="shared" si="12"/>
        <v>0</v>
      </c>
      <c r="J124" s="18">
        <v>0</v>
      </c>
      <c r="K124" s="18">
        <v>0</v>
      </c>
      <c r="L124" s="18">
        <v>0</v>
      </c>
      <c r="M124" s="18">
        <v>0</v>
      </c>
      <c r="N124" s="18">
        <v>0</v>
      </c>
      <c r="O124" s="18">
        <v>0</v>
      </c>
      <c r="P124" s="63">
        <f t="shared" ref="P124:P157" si="13">SUM(J124:O124)</f>
        <v>0</v>
      </c>
    </row>
    <row r="125" spans="1:16" x14ac:dyDescent="0.25">
      <c r="A125" s="26" t="s">
        <v>166</v>
      </c>
      <c r="B125" s="18"/>
      <c r="C125" s="18"/>
      <c r="D125" s="18"/>
      <c r="E125" s="18"/>
      <c r="F125" s="18"/>
      <c r="G125" s="18"/>
      <c r="H125" s="18"/>
      <c r="I125" s="63">
        <f t="shared" si="12"/>
        <v>0</v>
      </c>
      <c r="J125" s="18">
        <v>0</v>
      </c>
      <c r="K125" s="18"/>
      <c r="L125" s="18"/>
      <c r="M125" s="18"/>
      <c r="N125" s="18"/>
      <c r="O125" s="18"/>
      <c r="P125" s="63">
        <f t="shared" si="13"/>
        <v>0</v>
      </c>
    </row>
    <row r="126" spans="1:16" x14ac:dyDescent="0.25">
      <c r="A126" s="26" t="s">
        <v>167</v>
      </c>
      <c r="B126" s="18"/>
      <c r="C126" s="18">
        <v>200908082</v>
      </c>
      <c r="D126" s="18">
        <v>27383400</v>
      </c>
      <c r="E126" s="18">
        <v>0</v>
      </c>
      <c r="F126" s="18">
        <v>0</v>
      </c>
      <c r="G126" s="18">
        <v>0</v>
      </c>
      <c r="H126" s="18">
        <v>0</v>
      </c>
      <c r="I126" s="63">
        <f t="shared" si="12"/>
        <v>228291482</v>
      </c>
      <c r="J126" s="18">
        <v>0</v>
      </c>
      <c r="K126" s="18">
        <v>0</v>
      </c>
      <c r="L126" s="18">
        <v>0</v>
      </c>
      <c r="M126" s="18">
        <v>0</v>
      </c>
      <c r="N126" s="18">
        <v>0</v>
      </c>
      <c r="O126" s="18">
        <v>0</v>
      </c>
      <c r="P126" s="63">
        <f t="shared" si="13"/>
        <v>0</v>
      </c>
    </row>
    <row r="127" spans="1:16" x14ac:dyDescent="0.25">
      <c r="A127" s="26" t="s">
        <v>168</v>
      </c>
      <c r="B127" s="18"/>
      <c r="C127" s="18">
        <v>51734420</v>
      </c>
      <c r="D127" s="18">
        <v>0</v>
      </c>
      <c r="E127" s="18">
        <v>0</v>
      </c>
      <c r="F127" s="18">
        <v>0</v>
      </c>
      <c r="G127" s="18">
        <v>0</v>
      </c>
      <c r="H127" s="18">
        <v>0</v>
      </c>
      <c r="I127" s="63">
        <f t="shared" si="12"/>
        <v>51734420</v>
      </c>
      <c r="J127" s="18">
        <v>0</v>
      </c>
      <c r="K127" s="18"/>
      <c r="L127" s="18"/>
      <c r="M127" s="18"/>
      <c r="N127" s="18"/>
      <c r="O127" s="18"/>
      <c r="P127" s="63">
        <f t="shared" si="13"/>
        <v>0</v>
      </c>
    </row>
    <row r="128" spans="1:16" x14ac:dyDescent="0.25">
      <c r="A128" s="26" t="s">
        <v>169</v>
      </c>
      <c r="B128" s="18"/>
      <c r="C128" s="18">
        <v>0</v>
      </c>
      <c r="D128" s="18">
        <v>0</v>
      </c>
      <c r="E128" s="18">
        <v>0</v>
      </c>
      <c r="F128" s="18">
        <v>0</v>
      </c>
      <c r="G128" s="18">
        <v>0</v>
      </c>
      <c r="H128" s="18">
        <v>0</v>
      </c>
      <c r="I128" s="63">
        <f t="shared" si="12"/>
        <v>0</v>
      </c>
      <c r="J128" s="18">
        <v>0</v>
      </c>
      <c r="K128" s="18">
        <v>0</v>
      </c>
      <c r="L128" s="18">
        <v>0</v>
      </c>
      <c r="M128" s="18">
        <v>0</v>
      </c>
      <c r="N128" s="18">
        <v>0</v>
      </c>
      <c r="O128" s="18">
        <v>0</v>
      </c>
      <c r="P128" s="63">
        <f t="shared" si="13"/>
        <v>0</v>
      </c>
    </row>
    <row r="129" spans="1:16" x14ac:dyDescent="0.25">
      <c r="A129" s="26" t="s">
        <v>170</v>
      </c>
      <c r="B129" s="18"/>
      <c r="C129" s="18"/>
      <c r="D129" s="18"/>
      <c r="E129" s="18"/>
      <c r="F129" s="18"/>
      <c r="G129" s="18"/>
      <c r="H129" s="18"/>
      <c r="I129" s="63">
        <f t="shared" si="12"/>
        <v>0</v>
      </c>
      <c r="J129" s="18">
        <v>0</v>
      </c>
      <c r="K129" s="18"/>
      <c r="L129" s="18"/>
      <c r="M129" s="18"/>
      <c r="N129" s="18"/>
      <c r="O129" s="18"/>
      <c r="P129" s="63">
        <f t="shared" si="13"/>
        <v>0</v>
      </c>
    </row>
    <row r="130" spans="1:16" x14ac:dyDescent="0.25">
      <c r="A130" s="26" t="s">
        <v>171</v>
      </c>
      <c r="B130" s="18"/>
      <c r="C130" s="18">
        <v>0</v>
      </c>
      <c r="D130" s="18">
        <v>0</v>
      </c>
      <c r="E130" s="18">
        <v>0</v>
      </c>
      <c r="F130" s="18">
        <v>0</v>
      </c>
      <c r="G130" s="18">
        <v>0</v>
      </c>
      <c r="H130" s="18">
        <v>0</v>
      </c>
      <c r="I130" s="63">
        <f t="shared" si="12"/>
        <v>0</v>
      </c>
      <c r="J130" s="18">
        <v>0</v>
      </c>
      <c r="K130" s="18">
        <v>0</v>
      </c>
      <c r="L130" s="18">
        <v>0</v>
      </c>
      <c r="M130" s="18">
        <v>0</v>
      </c>
      <c r="N130" s="18">
        <v>0</v>
      </c>
      <c r="O130" s="18">
        <v>0</v>
      </c>
      <c r="P130" s="63">
        <f t="shared" si="13"/>
        <v>0</v>
      </c>
    </row>
    <row r="131" spans="1:16" x14ac:dyDescent="0.25">
      <c r="A131" s="26" t="s">
        <v>172</v>
      </c>
      <c r="B131" s="18"/>
      <c r="C131" s="18">
        <v>0</v>
      </c>
      <c r="D131" s="18">
        <v>0</v>
      </c>
      <c r="E131" s="18">
        <v>0</v>
      </c>
      <c r="F131" s="18">
        <v>0</v>
      </c>
      <c r="G131" s="18">
        <v>0</v>
      </c>
      <c r="H131" s="18">
        <v>0</v>
      </c>
      <c r="I131" s="63">
        <f t="shared" si="12"/>
        <v>0</v>
      </c>
      <c r="J131" s="18">
        <v>0</v>
      </c>
      <c r="K131" s="18">
        <v>0</v>
      </c>
      <c r="L131" s="18">
        <v>0</v>
      </c>
      <c r="M131" s="18">
        <v>0</v>
      </c>
      <c r="N131" s="18">
        <v>0</v>
      </c>
      <c r="O131" s="18">
        <v>0</v>
      </c>
      <c r="P131" s="63">
        <f t="shared" si="13"/>
        <v>0</v>
      </c>
    </row>
    <row r="132" spans="1:16" x14ac:dyDescent="0.25">
      <c r="A132" s="26" t="s">
        <v>317</v>
      </c>
      <c r="B132" s="18"/>
      <c r="C132" s="18">
        <v>0</v>
      </c>
      <c r="D132" s="18">
        <v>0</v>
      </c>
      <c r="E132" s="18">
        <v>0</v>
      </c>
      <c r="F132" s="18">
        <v>0</v>
      </c>
      <c r="G132" s="18">
        <v>0</v>
      </c>
      <c r="H132" s="18">
        <v>0</v>
      </c>
      <c r="I132" s="63">
        <f t="shared" si="12"/>
        <v>0</v>
      </c>
      <c r="J132" s="18">
        <v>0</v>
      </c>
      <c r="K132" s="18">
        <v>0</v>
      </c>
      <c r="L132" s="18">
        <v>0</v>
      </c>
      <c r="M132" s="18">
        <v>0</v>
      </c>
      <c r="N132" s="18">
        <v>0</v>
      </c>
      <c r="O132" s="18">
        <v>0</v>
      </c>
      <c r="P132" s="63">
        <f t="shared" si="13"/>
        <v>0</v>
      </c>
    </row>
    <row r="133" spans="1:16" x14ac:dyDescent="0.25">
      <c r="A133" s="26" t="s">
        <v>174</v>
      </c>
      <c r="B133" s="18"/>
      <c r="C133" s="18">
        <v>0</v>
      </c>
      <c r="D133" s="18">
        <v>0</v>
      </c>
      <c r="E133" s="18">
        <v>0</v>
      </c>
      <c r="F133" s="18">
        <v>0</v>
      </c>
      <c r="G133" s="18">
        <v>0</v>
      </c>
      <c r="H133" s="18">
        <v>0</v>
      </c>
      <c r="I133" s="63">
        <f t="shared" si="12"/>
        <v>0</v>
      </c>
      <c r="J133" s="18">
        <v>0</v>
      </c>
      <c r="K133" s="18">
        <v>0</v>
      </c>
      <c r="L133" s="18">
        <v>0</v>
      </c>
      <c r="M133" s="18">
        <v>0</v>
      </c>
      <c r="N133" s="18">
        <v>0</v>
      </c>
      <c r="O133" s="18">
        <v>0</v>
      </c>
      <c r="P133" s="63">
        <f t="shared" si="13"/>
        <v>0</v>
      </c>
    </row>
    <row r="134" spans="1:16" x14ac:dyDescent="0.25">
      <c r="A134" s="26" t="s">
        <v>175</v>
      </c>
      <c r="B134" s="18"/>
      <c r="C134" s="18">
        <v>914918139</v>
      </c>
      <c r="D134" s="18">
        <v>0</v>
      </c>
      <c r="E134" s="18">
        <v>0</v>
      </c>
      <c r="F134" s="18">
        <v>0</v>
      </c>
      <c r="G134" s="18">
        <v>0</v>
      </c>
      <c r="H134" s="18">
        <v>0</v>
      </c>
      <c r="I134" s="63">
        <f t="shared" si="12"/>
        <v>914918139</v>
      </c>
      <c r="J134" s="18">
        <v>0</v>
      </c>
      <c r="K134" s="18"/>
      <c r="L134" s="18">
        <v>0</v>
      </c>
      <c r="M134" s="18">
        <v>0</v>
      </c>
      <c r="N134" s="18">
        <v>0</v>
      </c>
      <c r="O134" s="18">
        <v>0</v>
      </c>
      <c r="P134" s="63">
        <f t="shared" si="13"/>
        <v>0</v>
      </c>
    </row>
    <row r="135" spans="1:16" x14ac:dyDescent="0.25">
      <c r="A135" s="26" t="s">
        <v>176</v>
      </c>
      <c r="B135" s="18"/>
      <c r="C135" s="18">
        <v>0</v>
      </c>
      <c r="D135" s="18">
        <v>0</v>
      </c>
      <c r="E135" s="18">
        <v>0</v>
      </c>
      <c r="F135" s="18">
        <v>0</v>
      </c>
      <c r="G135" s="18">
        <v>0</v>
      </c>
      <c r="H135" s="18">
        <v>0</v>
      </c>
      <c r="I135" s="63">
        <f t="shared" si="12"/>
        <v>0</v>
      </c>
      <c r="J135" s="18">
        <v>0</v>
      </c>
      <c r="K135" s="18">
        <v>0</v>
      </c>
      <c r="L135" s="18">
        <v>0</v>
      </c>
      <c r="M135" s="18">
        <v>0</v>
      </c>
      <c r="N135" s="18">
        <v>0</v>
      </c>
      <c r="O135" s="18">
        <v>0</v>
      </c>
      <c r="P135" s="63">
        <f t="shared" si="13"/>
        <v>0</v>
      </c>
    </row>
    <row r="136" spans="1:16" x14ac:dyDescent="0.25">
      <c r="A136" s="26" t="s">
        <v>177</v>
      </c>
      <c r="B136" s="18"/>
      <c r="C136" s="18"/>
      <c r="D136" s="18"/>
      <c r="E136" s="18"/>
      <c r="F136" s="18"/>
      <c r="G136" s="18"/>
      <c r="H136" s="18"/>
      <c r="I136" s="63">
        <f t="shared" si="12"/>
        <v>0</v>
      </c>
      <c r="J136" s="18">
        <v>0</v>
      </c>
      <c r="K136" s="18"/>
      <c r="L136" s="18"/>
      <c r="M136" s="18"/>
      <c r="N136" s="18"/>
      <c r="O136" s="18"/>
      <c r="P136" s="63">
        <f t="shared" si="13"/>
        <v>0</v>
      </c>
    </row>
    <row r="137" spans="1:16" x14ac:dyDescent="0.25">
      <c r="A137" s="26" t="s">
        <v>178</v>
      </c>
      <c r="B137" s="18"/>
      <c r="C137" s="18">
        <v>0</v>
      </c>
      <c r="D137" s="18">
        <v>0</v>
      </c>
      <c r="E137" s="18">
        <v>0</v>
      </c>
      <c r="F137" s="18">
        <v>0</v>
      </c>
      <c r="G137" s="18">
        <v>0</v>
      </c>
      <c r="H137" s="18">
        <v>0</v>
      </c>
      <c r="I137" s="63">
        <f t="shared" si="12"/>
        <v>0</v>
      </c>
      <c r="J137" s="18">
        <v>0</v>
      </c>
      <c r="K137" s="18">
        <v>0</v>
      </c>
      <c r="L137" s="18">
        <v>0</v>
      </c>
      <c r="M137" s="18">
        <v>0</v>
      </c>
      <c r="N137" s="18">
        <v>0</v>
      </c>
      <c r="O137" s="18">
        <v>0</v>
      </c>
      <c r="P137" s="63">
        <f t="shared" si="13"/>
        <v>0</v>
      </c>
    </row>
    <row r="138" spans="1:16" x14ac:dyDescent="0.25">
      <c r="A138" s="26" t="s">
        <v>179</v>
      </c>
      <c r="B138" s="18"/>
      <c r="C138" s="18"/>
      <c r="D138" s="18"/>
      <c r="E138" s="18"/>
      <c r="F138" s="18"/>
      <c r="G138" s="18"/>
      <c r="H138" s="18"/>
      <c r="I138" s="63">
        <f t="shared" si="12"/>
        <v>0</v>
      </c>
      <c r="J138" s="18">
        <v>0</v>
      </c>
      <c r="K138" s="18"/>
      <c r="L138" s="18"/>
      <c r="M138" s="18"/>
      <c r="N138" s="18"/>
      <c r="O138" s="18"/>
      <c r="P138" s="63">
        <f t="shared" si="13"/>
        <v>0</v>
      </c>
    </row>
    <row r="139" spans="1:16" x14ac:dyDescent="0.25">
      <c r="A139" s="26" t="s">
        <v>180</v>
      </c>
      <c r="B139" s="18"/>
      <c r="C139" s="18">
        <v>0</v>
      </c>
      <c r="D139" s="18">
        <v>0</v>
      </c>
      <c r="E139" s="18">
        <v>0</v>
      </c>
      <c r="F139" s="18">
        <v>0</v>
      </c>
      <c r="G139" s="18">
        <v>0</v>
      </c>
      <c r="H139" s="18">
        <v>0</v>
      </c>
      <c r="I139" s="63">
        <f t="shared" si="12"/>
        <v>0</v>
      </c>
      <c r="J139" s="18">
        <v>0</v>
      </c>
      <c r="K139" s="18">
        <v>0</v>
      </c>
      <c r="L139" s="18">
        <v>0</v>
      </c>
      <c r="M139" s="18">
        <v>0</v>
      </c>
      <c r="N139" s="18">
        <v>0</v>
      </c>
      <c r="O139" s="18">
        <v>0</v>
      </c>
      <c r="P139" s="63">
        <f t="shared" si="13"/>
        <v>0</v>
      </c>
    </row>
    <row r="140" spans="1:16" x14ac:dyDescent="0.25">
      <c r="A140" s="26" t="s">
        <v>181</v>
      </c>
      <c r="B140" s="18"/>
      <c r="C140" s="18">
        <v>0</v>
      </c>
      <c r="D140" s="18">
        <v>0</v>
      </c>
      <c r="E140" s="18">
        <v>0</v>
      </c>
      <c r="F140" s="18">
        <v>0</v>
      </c>
      <c r="G140" s="18">
        <v>0</v>
      </c>
      <c r="H140" s="18">
        <v>0</v>
      </c>
      <c r="I140" s="63">
        <f t="shared" si="12"/>
        <v>0</v>
      </c>
      <c r="J140" s="18">
        <v>0</v>
      </c>
      <c r="K140" s="18">
        <v>0</v>
      </c>
      <c r="L140" s="18">
        <v>0</v>
      </c>
      <c r="M140" s="18">
        <v>0</v>
      </c>
      <c r="N140" s="18">
        <v>0</v>
      </c>
      <c r="O140" s="18">
        <v>0</v>
      </c>
      <c r="P140" s="63">
        <f t="shared" si="13"/>
        <v>0</v>
      </c>
    </row>
    <row r="141" spans="1:16" x14ac:dyDescent="0.25">
      <c r="A141" s="26" t="s">
        <v>182</v>
      </c>
      <c r="B141" s="18"/>
      <c r="C141" s="18">
        <v>13271790</v>
      </c>
      <c r="D141" s="18">
        <v>0</v>
      </c>
      <c r="E141" s="18">
        <v>0</v>
      </c>
      <c r="F141" s="18">
        <v>0</v>
      </c>
      <c r="G141" s="18">
        <v>0</v>
      </c>
      <c r="H141" s="18">
        <v>0</v>
      </c>
      <c r="I141" s="63">
        <f t="shared" si="12"/>
        <v>13271790</v>
      </c>
      <c r="J141" s="18">
        <v>0</v>
      </c>
      <c r="K141" s="18">
        <v>0</v>
      </c>
      <c r="L141" s="18">
        <v>0</v>
      </c>
      <c r="M141" s="18">
        <v>0</v>
      </c>
      <c r="N141" s="18">
        <v>0</v>
      </c>
      <c r="O141" s="18">
        <v>0</v>
      </c>
      <c r="P141" s="63">
        <f t="shared" si="13"/>
        <v>0</v>
      </c>
    </row>
    <row r="142" spans="1:16" x14ac:dyDescent="0.25">
      <c r="A142" s="26" t="s">
        <v>183</v>
      </c>
      <c r="B142" s="18"/>
      <c r="C142" s="18">
        <v>0</v>
      </c>
      <c r="D142" s="18">
        <v>0</v>
      </c>
      <c r="E142" s="18">
        <v>0</v>
      </c>
      <c r="F142" s="18">
        <v>0</v>
      </c>
      <c r="G142" s="18">
        <v>0</v>
      </c>
      <c r="H142" s="18">
        <v>0</v>
      </c>
      <c r="I142" s="63">
        <f t="shared" si="12"/>
        <v>0</v>
      </c>
      <c r="J142" s="18">
        <v>0</v>
      </c>
      <c r="K142" s="18">
        <v>0</v>
      </c>
      <c r="L142" s="18">
        <v>0</v>
      </c>
      <c r="M142" s="18">
        <v>0</v>
      </c>
      <c r="N142" s="18">
        <v>0</v>
      </c>
      <c r="O142" s="18">
        <v>0</v>
      </c>
      <c r="P142" s="63">
        <f t="shared" si="13"/>
        <v>0</v>
      </c>
    </row>
    <row r="143" spans="1:16" x14ac:dyDescent="0.25">
      <c r="A143" s="26" t="s">
        <v>184</v>
      </c>
      <c r="B143" s="18"/>
      <c r="C143" s="18">
        <v>0</v>
      </c>
      <c r="D143" s="18">
        <v>0</v>
      </c>
      <c r="E143" s="18">
        <v>0</v>
      </c>
      <c r="F143" s="18">
        <v>0</v>
      </c>
      <c r="G143" s="18">
        <v>0</v>
      </c>
      <c r="H143" s="18">
        <v>0</v>
      </c>
      <c r="I143" s="63">
        <f t="shared" si="12"/>
        <v>0</v>
      </c>
      <c r="J143" s="18">
        <v>0</v>
      </c>
      <c r="K143" s="18">
        <v>0</v>
      </c>
      <c r="L143" s="18">
        <v>0</v>
      </c>
      <c r="M143" s="18">
        <v>0</v>
      </c>
      <c r="N143" s="18">
        <v>0</v>
      </c>
      <c r="O143" s="18">
        <v>0</v>
      </c>
      <c r="P143" s="63">
        <f t="shared" si="13"/>
        <v>0</v>
      </c>
    </row>
    <row r="144" spans="1:16" x14ac:dyDescent="0.25">
      <c r="A144" s="26" t="s">
        <v>185</v>
      </c>
      <c r="B144" s="18"/>
      <c r="C144" s="18">
        <v>0</v>
      </c>
      <c r="D144" s="18">
        <v>0</v>
      </c>
      <c r="E144" s="18">
        <v>0</v>
      </c>
      <c r="F144" s="18">
        <v>0</v>
      </c>
      <c r="G144" s="18">
        <v>0</v>
      </c>
      <c r="H144" s="18">
        <v>0</v>
      </c>
      <c r="I144" s="63">
        <f t="shared" si="12"/>
        <v>0</v>
      </c>
      <c r="J144" s="18">
        <v>0</v>
      </c>
      <c r="K144" s="18">
        <v>0</v>
      </c>
      <c r="L144" s="18">
        <v>0</v>
      </c>
      <c r="M144" s="18">
        <v>0</v>
      </c>
      <c r="N144" s="18">
        <v>0</v>
      </c>
      <c r="O144" s="18">
        <v>0</v>
      </c>
      <c r="P144" s="63">
        <f t="shared" si="13"/>
        <v>0</v>
      </c>
    </row>
    <row r="145" spans="1:16" x14ac:dyDescent="0.25">
      <c r="A145" s="26" t="s">
        <v>186</v>
      </c>
      <c r="B145" s="18"/>
      <c r="C145" s="18">
        <v>0</v>
      </c>
      <c r="D145" s="18">
        <v>0</v>
      </c>
      <c r="E145" s="18">
        <v>0</v>
      </c>
      <c r="F145" s="18">
        <v>0</v>
      </c>
      <c r="G145" s="18">
        <v>0</v>
      </c>
      <c r="H145" s="18">
        <v>0</v>
      </c>
      <c r="I145" s="63">
        <f t="shared" si="12"/>
        <v>0</v>
      </c>
      <c r="J145" s="18">
        <v>0</v>
      </c>
      <c r="K145" s="18">
        <v>0</v>
      </c>
      <c r="L145" s="18">
        <v>0</v>
      </c>
      <c r="M145" s="18">
        <v>0</v>
      </c>
      <c r="N145" s="18">
        <v>0</v>
      </c>
      <c r="O145" s="18">
        <v>0</v>
      </c>
      <c r="P145" s="63">
        <f t="shared" si="13"/>
        <v>0</v>
      </c>
    </row>
    <row r="146" spans="1:16" x14ac:dyDescent="0.25">
      <c r="A146" s="26" t="s">
        <v>187</v>
      </c>
      <c r="B146" s="18"/>
      <c r="C146" s="18">
        <v>0</v>
      </c>
      <c r="D146" s="18">
        <v>0</v>
      </c>
      <c r="E146" s="18">
        <v>0</v>
      </c>
      <c r="F146" s="18">
        <v>0</v>
      </c>
      <c r="G146" s="18">
        <v>0</v>
      </c>
      <c r="H146" s="18">
        <v>0</v>
      </c>
      <c r="I146" s="63">
        <f t="shared" si="12"/>
        <v>0</v>
      </c>
      <c r="J146" s="18">
        <v>0</v>
      </c>
      <c r="K146" s="18">
        <v>0</v>
      </c>
      <c r="L146" s="18">
        <v>0</v>
      </c>
      <c r="M146" s="18">
        <v>0</v>
      </c>
      <c r="N146" s="18">
        <v>0</v>
      </c>
      <c r="O146" s="18">
        <v>0</v>
      </c>
      <c r="P146" s="63">
        <f t="shared" si="13"/>
        <v>0</v>
      </c>
    </row>
    <row r="147" spans="1:16" x14ac:dyDescent="0.25">
      <c r="A147" s="26" t="s">
        <v>188</v>
      </c>
      <c r="B147" s="18"/>
      <c r="C147" s="18"/>
      <c r="D147" s="18"/>
      <c r="E147" s="18"/>
      <c r="F147" s="18"/>
      <c r="G147" s="18"/>
      <c r="H147" s="18"/>
      <c r="I147" s="63">
        <f t="shared" si="12"/>
        <v>0</v>
      </c>
      <c r="J147" s="18">
        <v>0</v>
      </c>
      <c r="K147" s="18"/>
      <c r="L147" s="18"/>
      <c r="M147" s="18"/>
      <c r="N147" s="18"/>
      <c r="O147" s="18"/>
      <c r="P147" s="63">
        <f t="shared" si="13"/>
        <v>0</v>
      </c>
    </row>
    <row r="148" spans="1:16" x14ac:dyDescent="0.25">
      <c r="A148" s="26" t="s">
        <v>189</v>
      </c>
      <c r="B148" s="18"/>
      <c r="C148" s="18"/>
      <c r="D148" s="18"/>
      <c r="E148" s="18"/>
      <c r="F148" s="18"/>
      <c r="G148" s="18"/>
      <c r="H148" s="18"/>
      <c r="I148" s="63">
        <f t="shared" si="12"/>
        <v>0</v>
      </c>
      <c r="J148" s="18">
        <v>0</v>
      </c>
      <c r="K148" s="18"/>
      <c r="L148" s="18"/>
      <c r="M148" s="18"/>
      <c r="N148" s="18"/>
      <c r="O148" s="18"/>
      <c r="P148" s="63">
        <f t="shared" si="13"/>
        <v>0</v>
      </c>
    </row>
    <row r="149" spans="1:16" x14ac:dyDescent="0.25">
      <c r="A149" s="26" t="s">
        <v>190</v>
      </c>
      <c r="B149" s="18"/>
      <c r="C149" s="18">
        <v>0</v>
      </c>
      <c r="D149" s="18">
        <v>0</v>
      </c>
      <c r="E149" s="18">
        <v>0</v>
      </c>
      <c r="F149" s="18">
        <v>0</v>
      </c>
      <c r="G149" s="18">
        <v>0</v>
      </c>
      <c r="H149" s="18">
        <v>0</v>
      </c>
      <c r="I149" s="63">
        <f t="shared" si="12"/>
        <v>0</v>
      </c>
      <c r="J149" s="18">
        <v>0</v>
      </c>
      <c r="K149" s="18">
        <v>0</v>
      </c>
      <c r="L149" s="18">
        <v>0</v>
      </c>
      <c r="M149" s="18">
        <v>0</v>
      </c>
      <c r="N149" s="18">
        <v>0</v>
      </c>
      <c r="O149" s="18">
        <v>0</v>
      </c>
      <c r="P149" s="63">
        <f t="shared" si="13"/>
        <v>0</v>
      </c>
    </row>
    <row r="150" spans="1:16" x14ac:dyDescent="0.25">
      <c r="A150" s="26" t="s">
        <v>191</v>
      </c>
      <c r="B150" s="18"/>
      <c r="C150" s="18">
        <v>0</v>
      </c>
      <c r="D150" s="18">
        <v>0</v>
      </c>
      <c r="E150" s="18">
        <v>0</v>
      </c>
      <c r="F150" s="18">
        <v>0</v>
      </c>
      <c r="G150" s="18">
        <v>0</v>
      </c>
      <c r="H150" s="18">
        <v>0</v>
      </c>
      <c r="I150" s="63">
        <f t="shared" si="12"/>
        <v>0</v>
      </c>
      <c r="J150" s="18">
        <v>0</v>
      </c>
      <c r="K150" s="18">
        <v>0</v>
      </c>
      <c r="L150" s="18">
        <v>0</v>
      </c>
      <c r="M150" s="18">
        <v>0</v>
      </c>
      <c r="N150" s="18">
        <v>0</v>
      </c>
      <c r="O150" s="18">
        <v>0</v>
      </c>
      <c r="P150" s="63">
        <f t="shared" si="13"/>
        <v>0</v>
      </c>
    </row>
    <row r="151" spans="1:16" x14ac:dyDescent="0.25">
      <c r="A151" s="28" t="s">
        <v>192</v>
      </c>
      <c r="B151" s="18"/>
      <c r="C151" s="18">
        <v>0</v>
      </c>
      <c r="D151" s="18">
        <v>0</v>
      </c>
      <c r="E151" s="18">
        <v>0</v>
      </c>
      <c r="F151" s="18">
        <v>0</v>
      </c>
      <c r="G151" s="18">
        <v>0</v>
      </c>
      <c r="H151" s="18">
        <v>0</v>
      </c>
      <c r="I151" s="63">
        <f t="shared" si="12"/>
        <v>0</v>
      </c>
      <c r="J151" s="18">
        <v>0</v>
      </c>
      <c r="K151" s="18">
        <v>0</v>
      </c>
      <c r="L151" s="18">
        <v>0</v>
      </c>
      <c r="M151" s="18">
        <v>0</v>
      </c>
      <c r="N151" s="18">
        <v>0</v>
      </c>
      <c r="O151" s="18">
        <v>0</v>
      </c>
      <c r="P151" s="63">
        <f t="shared" si="13"/>
        <v>0</v>
      </c>
    </row>
    <row r="152" spans="1:16" x14ac:dyDescent="0.25">
      <c r="A152" s="28" t="s">
        <v>193</v>
      </c>
      <c r="B152" s="18"/>
      <c r="C152" s="18"/>
      <c r="D152" s="18"/>
      <c r="E152" s="18"/>
      <c r="F152" s="18"/>
      <c r="G152" s="18"/>
      <c r="H152" s="18"/>
      <c r="I152" s="63">
        <f t="shared" si="12"/>
        <v>0</v>
      </c>
      <c r="J152" s="18">
        <v>0</v>
      </c>
      <c r="K152" s="18"/>
      <c r="L152" s="18"/>
      <c r="M152" s="18"/>
      <c r="N152" s="18"/>
      <c r="O152" s="18"/>
      <c r="P152" s="63">
        <f t="shared" si="13"/>
        <v>0</v>
      </c>
    </row>
    <row r="153" spans="1:16" x14ac:dyDescent="0.25">
      <c r="A153" s="33" t="s">
        <v>194</v>
      </c>
      <c r="B153" s="18"/>
      <c r="C153" s="18">
        <v>0</v>
      </c>
      <c r="D153" s="18">
        <v>0</v>
      </c>
      <c r="E153" s="18">
        <v>0</v>
      </c>
      <c r="F153" s="18">
        <v>0</v>
      </c>
      <c r="G153" s="18">
        <v>0</v>
      </c>
      <c r="H153" s="18">
        <v>0</v>
      </c>
      <c r="I153" s="63">
        <f t="shared" si="12"/>
        <v>0</v>
      </c>
      <c r="J153" s="18">
        <v>0</v>
      </c>
      <c r="K153" s="18">
        <v>0</v>
      </c>
      <c r="L153" s="18">
        <v>0</v>
      </c>
      <c r="M153" s="18">
        <v>0</v>
      </c>
      <c r="N153" s="18">
        <v>0</v>
      </c>
      <c r="O153" s="18">
        <v>0</v>
      </c>
      <c r="P153" s="63">
        <f t="shared" si="13"/>
        <v>0</v>
      </c>
    </row>
    <row r="154" spans="1:16" x14ac:dyDescent="0.25">
      <c r="A154" s="34" t="s">
        <v>195</v>
      </c>
      <c r="B154" s="53"/>
      <c r="C154" s="53">
        <v>0</v>
      </c>
      <c r="D154" s="53">
        <v>0</v>
      </c>
      <c r="E154" s="53">
        <v>0</v>
      </c>
      <c r="F154" s="53">
        <v>0</v>
      </c>
      <c r="G154" s="53">
        <v>0</v>
      </c>
      <c r="H154" s="53">
        <v>0</v>
      </c>
      <c r="I154" s="63">
        <f t="shared" si="12"/>
        <v>0</v>
      </c>
      <c r="J154" s="53">
        <v>0</v>
      </c>
      <c r="K154" s="53">
        <v>0</v>
      </c>
      <c r="L154" s="53">
        <v>0</v>
      </c>
      <c r="M154" s="53">
        <v>0</v>
      </c>
      <c r="N154" s="53">
        <v>0</v>
      </c>
      <c r="O154" s="53">
        <v>0</v>
      </c>
      <c r="P154" s="64">
        <f t="shared" si="13"/>
        <v>0</v>
      </c>
    </row>
    <row r="155" spans="1:16" x14ac:dyDescent="0.25">
      <c r="A155" s="34" t="s">
        <v>196</v>
      </c>
      <c r="B155" s="53"/>
      <c r="C155" s="53">
        <v>0</v>
      </c>
      <c r="D155" s="53">
        <v>0</v>
      </c>
      <c r="E155" s="53">
        <v>0</v>
      </c>
      <c r="F155" s="53">
        <v>0</v>
      </c>
      <c r="G155" s="53">
        <v>0</v>
      </c>
      <c r="H155" s="53">
        <v>0</v>
      </c>
      <c r="I155" s="64">
        <f t="shared" si="12"/>
        <v>0</v>
      </c>
      <c r="J155" s="53">
        <v>0</v>
      </c>
      <c r="K155" s="53">
        <v>0</v>
      </c>
      <c r="L155" s="53">
        <v>0</v>
      </c>
      <c r="M155" s="53">
        <v>0</v>
      </c>
      <c r="N155" s="53">
        <v>0</v>
      </c>
      <c r="O155" s="53">
        <v>0</v>
      </c>
      <c r="P155" s="64">
        <f t="shared" si="13"/>
        <v>0</v>
      </c>
    </row>
    <row r="156" spans="1:16" x14ac:dyDescent="0.25">
      <c r="A156" s="34" t="s">
        <v>197</v>
      </c>
      <c r="B156" s="53"/>
      <c r="C156" s="53">
        <v>0</v>
      </c>
      <c r="D156" s="53">
        <v>0</v>
      </c>
      <c r="E156" s="53">
        <v>0</v>
      </c>
      <c r="F156" s="53">
        <v>0</v>
      </c>
      <c r="G156" s="53">
        <v>0</v>
      </c>
      <c r="H156" s="53">
        <v>0</v>
      </c>
      <c r="I156" s="64">
        <f t="shared" si="12"/>
        <v>0</v>
      </c>
      <c r="J156" s="53"/>
      <c r="K156" s="53"/>
      <c r="L156" s="53"/>
      <c r="M156" s="53"/>
      <c r="N156" s="53"/>
      <c r="O156" s="53"/>
      <c r="P156" s="64">
        <f t="shared" si="13"/>
        <v>0</v>
      </c>
    </row>
    <row r="157" spans="1:16" x14ac:dyDescent="0.25">
      <c r="A157" s="34" t="s">
        <v>198</v>
      </c>
      <c r="B157" s="53"/>
      <c r="C157" s="53">
        <v>0</v>
      </c>
      <c r="D157" s="53">
        <v>0</v>
      </c>
      <c r="E157" s="53">
        <v>0</v>
      </c>
      <c r="F157" s="53">
        <v>0</v>
      </c>
      <c r="G157" s="53">
        <v>0</v>
      </c>
      <c r="H157" s="53">
        <v>0</v>
      </c>
      <c r="I157" s="64">
        <f t="shared" si="12"/>
        <v>0</v>
      </c>
      <c r="J157" s="53">
        <v>0</v>
      </c>
      <c r="K157" s="53">
        <v>0</v>
      </c>
      <c r="L157" s="53">
        <v>0</v>
      </c>
      <c r="M157" s="53">
        <v>0</v>
      </c>
      <c r="N157" s="53">
        <v>0</v>
      </c>
      <c r="O157" s="53">
        <v>0</v>
      </c>
      <c r="P157" s="64">
        <f t="shared" si="13"/>
        <v>0</v>
      </c>
    </row>
    <row r="158" spans="1:16" x14ac:dyDescent="0.25">
      <c r="A158" s="34"/>
      <c r="B158" s="53"/>
      <c r="C158" s="53"/>
      <c r="D158" s="53"/>
      <c r="E158" s="53"/>
      <c r="F158" s="53"/>
      <c r="G158" s="53"/>
      <c r="H158" s="53"/>
      <c r="I158" s="64">
        <f t="shared" si="12"/>
        <v>0</v>
      </c>
      <c r="J158" s="53"/>
      <c r="K158" s="53"/>
      <c r="L158" s="53"/>
      <c r="M158" s="53"/>
      <c r="N158" s="53"/>
      <c r="O158" s="53"/>
      <c r="P158" s="64"/>
    </row>
    <row r="159" spans="1:16" s="74" customFormat="1" ht="15.75" thickBot="1" x14ac:dyDescent="0.3">
      <c r="A159" s="77" t="s">
        <v>318</v>
      </c>
      <c r="B159" s="76">
        <f t="shared" ref="B159:P159" si="14">SUM(B123:B158)</f>
        <v>0</v>
      </c>
      <c r="C159" s="76">
        <f t="shared" si="14"/>
        <v>1180832431</v>
      </c>
      <c r="D159" s="76">
        <f t="shared" si="14"/>
        <v>27383400</v>
      </c>
      <c r="E159" s="76">
        <f t="shared" si="14"/>
        <v>0</v>
      </c>
      <c r="F159" s="76">
        <f t="shared" si="14"/>
        <v>0</v>
      </c>
      <c r="G159" s="76">
        <f t="shared" si="14"/>
        <v>0</v>
      </c>
      <c r="H159" s="76">
        <f t="shared" si="14"/>
        <v>0</v>
      </c>
      <c r="I159" s="76">
        <f>SUM(I123:I158)</f>
        <v>1208215831</v>
      </c>
      <c r="J159" s="76">
        <f t="shared" si="14"/>
        <v>0</v>
      </c>
      <c r="K159" s="76">
        <f t="shared" si="14"/>
        <v>0</v>
      </c>
      <c r="L159" s="76">
        <f t="shared" si="14"/>
        <v>0</v>
      </c>
      <c r="M159" s="76">
        <f t="shared" si="14"/>
        <v>0</v>
      </c>
      <c r="N159" s="76">
        <f>SUM(N123:N158)</f>
        <v>0</v>
      </c>
      <c r="O159" s="76">
        <f t="shared" si="14"/>
        <v>0</v>
      </c>
      <c r="P159" s="76">
        <f t="shared" si="14"/>
        <v>0</v>
      </c>
    </row>
    <row r="160" spans="1:16" x14ac:dyDescent="0.25">
      <c r="A160" s="17"/>
      <c r="B160" s="17"/>
      <c r="C160" s="17"/>
      <c r="D160" s="17"/>
      <c r="E160" s="17"/>
      <c r="F160" s="17"/>
      <c r="G160" s="17"/>
      <c r="H160" s="17"/>
      <c r="I160" s="62"/>
      <c r="J160" s="17"/>
      <c r="K160" s="17"/>
      <c r="L160" s="17"/>
      <c r="M160" s="17"/>
      <c r="N160" s="17"/>
      <c r="O160" s="17"/>
      <c r="P160" s="70"/>
    </row>
    <row r="161" spans="1:16" ht="15.75" thickBot="1" x14ac:dyDescent="0.3">
      <c r="A161" s="17"/>
      <c r="B161" s="17"/>
      <c r="C161" s="17"/>
      <c r="D161" s="17"/>
      <c r="E161" s="17"/>
      <c r="F161" s="17"/>
      <c r="G161" s="17"/>
      <c r="H161" s="17"/>
      <c r="I161" s="62"/>
      <c r="J161" s="17"/>
      <c r="K161" s="17"/>
      <c r="L161" s="17"/>
      <c r="M161" s="17"/>
      <c r="N161" s="17"/>
      <c r="O161" s="17"/>
      <c r="P161" s="70"/>
    </row>
    <row r="162" spans="1:16" ht="15.75" thickBot="1" x14ac:dyDescent="0.3">
      <c r="A162" s="56" t="s">
        <v>319</v>
      </c>
      <c r="B162" s="57">
        <f t="shared" ref="B162:G162" si="15">C27+C29+B101+B120+B159</f>
        <v>-994584521</v>
      </c>
      <c r="C162" s="57">
        <f t="shared" si="15"/>
        <v>1418119504713</v>
      </c>
      <c r="D162" s="57">
        <f t="shared" si="15"/>
        <v>235438349869</v>
      </c>
      <c r="E162" s="57">
        <f t="shared" si="15"/>
        <v>27719975543</v>
      </c>
      <c r="F162" s="57">
        <f t="shared" si="15"/>
        <v>-53737672</v>
      </c>
      <c r="G162" s="57">
        <f t="shared" si="15"/>
        <v>27213190</v>
      </c>
      <c r="H162" s="57">
        <f t="shared" ref="H162" si="16">J27+J29+H101+H120+H159</f>
        <v>46167581682</v>
      </c>
      <c r="I162" s="65">
        <f>I159+I120+I101+I29</f>
        <v>1725861531608</v>
      </c>
      <c r="J162" s="65">
        <f t="shared" ref="J162:P162" si="17">J159+J120+J101+J29</f>
        <v>18655360209</v>
      </c>
      <c r="K162" s="65">
        <f t="shared" si="17"/>
        <v>0</v>
      </c>
      <c r="L162" s="65">
        <f t="shared" si="17"/>
        <v>536461633580</v>
      </c>
      <c r="M162" s="65">
        <f t="shared" si="17"/>
        <v>0</v>
      </c>
      <c r="N162" s="65">
        <f t="shared" si="17"/>
        <v>19457937661</v>
      </c>
      <c r="O162" s="65">
        <f t="shared" si="17"/>
        <v>0</v>
      </c>
      <c r="P162" s="65">
        <f t="shared" si="17"/>
        <v>574574931450</v>
      </c>
    </row>
    <row r="163" spans="1:16" x14ac:dyDescent="0.25">
      <c r="A163" s="17"/>
      <c r="B163" s="17"/>
      <c r="C163" s="17"/>
      <c r="D163" s="17"/>
      <c r="E163" s="17"/>
      <c r="F163" s="17"/>
      <c r="G163" s="17"/>
      <c r="H163" s="17"/>
      <c r="I163" s="62"/>
      <c r="J163" s="17"/>
      <c r="K163" s="17"/>
      <c r="L163" s="17"/>
      <c r="M163" s="17"/>
      <c r="N163" s="17"/>
      <c r="O163" s="16"/>
      <c r="P163" s="70"/>
    </row>
    <row r="165" spans="1:16" x14ac:dyDescent="0.25">
      <c r="I165" s="66"/>
    </row>
    <row r="166" spans="1:16" x14ac:dyDescent="0.25">
      <c r="I166" s="66"/>
      <c r="L166" s="79">
        <f>P162+I162</f>
        <v>2300436463058</v>
      </c>
    </row>
    <row r="167" spans="1:16" x14ac:dyDescent="0.25">
      <c r="I167" s="6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 arrears- 6MNTHS ACCTS</vt:lpstr>
      <vt:lpstr>Not in final accounts</vt:lpstr>
      <vt:lpstr>movement from Jun-Dec 16</vt:lpstr>
      <vt:lpstr>consolidated position</vt:lpstr>
      <vt:lpstr>'movement from Jun-Dec 16'!Print_Area</vt:lpstr>
      <vt:lpstr>' arrears- 6MNTHS ACCTS'!Print_Titles</vt:lpstr>
      <vt:lpstr>'movement from Jun-Dec 16'!Print_Titles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Arinaitwe</dc:creator>
  <cp:lastModifiedBy>Perpetua Biraaro</cp:lastModifiedBy>
  <cp:lastPrinted>2017-05-03T05:26:42Z</cp:lastPrinted>
  <dcterms:created xsi:type="dcterms:W3CDTF">2017-04-12T05:11:35Z</dcterms:created>
  <dcterms:modified xsi:type="dcterms:W3CDTF">2017-07-06T08:20:31Z</dcterms:modified>
</cp:coreProperties>
</file>